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ěra\Desktop\Salamouna\"/>
    </mc:Choice>
  </mc:AlternateContent>
  <bookViews>
    <workbookView xWindow="0" yWindow="0" windowWidth="17280" windowHeight="9084"/>
  </bookViews>
  <sheets>
    <sheet name="Rekapitulace stavby" sheetId="1" r:id="rId1"/>
    <sheet name="1 - SO 00 Všeobecné a pře..." sheetId="2" r:id="rId2"/>
    <sheet name="2 - SO 01 Demolice a příp..." sheetId="3" r:id="rId3"/>
    <sheet name="3 - SO 02 Místní komunikace" sheetId="4" r:id="rId4"/>
    <sheet name="4 - SO 04 Veřejné osvětlení" sheetId="5" r:id="rId5"/>
    <sheet name="5 - SO 07.2 Vegetační úpravy" sheetId="6" r:id="rId6"/>
    <sheet name="6 - SO 09 Ostatní vybavení" sheetId="7" r:id="rId7"/>
  </sheets>
  <definedNames>
    <definedName name="_xlnm._FilterDatabase" localSheetId="1" hidden="1">'1 - SO 00 Všeobecné a pře...'!$C$125:$K$161</definedName>
    <definedName name="_xlnm._FilterDatabase" localSheetId="2" hidden="1">'2 - SO 01 Demolice a příp...'!$C$128:$K$178</definedName>
    <definedName name="_xlnm._FilterDatabase" localSheetId="3" hidden="1">'3 - SO 02 Místní komunikace'!$C$137:$K$496</definedName>
    <definedName name="_xlnm._FilterDatabase" localSheetId="4" hidden="1">'4 - SO 04 Veřejné osvětlení'!$C$125:$K$127</definedName>
    <definedName name="_xlnm._FilterDatabase" localSheetId="5" hidden="1">'5 - SO 07.2 Vegetační úpravy'!$C$125:$K$127</definedName>
    <definedName name="_xlnm._FilterDatabase" localSheetId="6" hidden="1">'6 - SO 09 Ostatní vybavení'!$C$130:$K$152</definedName>
    <definedName name="_xlnm.Print_Titles" localSheetId="1">'1 - SO 00 Všeobecné a pře...'!$125:$125</definedName>
    <definedName name="_xlnm.Print_Titles" localSheetId="2">'2 - SO 01 Demolice a příp...'!$128:$128</definedName>
    <definedName name="_xlnm.Print_Titles" localSheetId="3">'3 - SO 02 Místní komunikace'!$137:$137</definedName>
    <definedName name="_xlnm.Print_Titles" localSheetId="4">'4 - SO 04 Veřejné osvětlení'!$125:$125</definedName>
    <definedName name="_xlnm.Print_Titles" localSheetId="5">'5 - SO 07.2 Vegetační úpravy'!$125:$125</definedName>
    <definedName name="_xlnm.Print_Titles" localSheetId="6">'6 - SO 09 Ostatní vybavení'!$130:$130</definedName>
    <definedName name="_xlnm.Print_Titles" localSheetId="0">'Rekapitulace stavby'!$92:$92</definedName>
    <definedName name="_xlnm.Print_Area" localSheetId="1">'1 - SO 00 Všeobecné a pře...'!$C$4:$J$76,'1 - SO 00 Všeobecné a pře...'!$C$82:$J$107,'1 - SO 00 Všeobecné a pře...'!$C$113:$K$161</definedName>
    <definedName name="_xlnm.Print_Area" localSheetId="2">'2 - SO 01 Demolice a příp...'!$C$4:$J$76,'2 - SO 01 Demolice a příp...'!$C$82:$J$110,'2 - SO 01 Demolice a příp...'!$C$116:$K$178</definedName>
    <definedName name="_xlnm.Print_Area" localSheetId="3">'3 - SO 02 Místní komunikace'!$C$4:$J$76,'3 - SO 02 Místní komunikace'!$C$82:$J$119,'3 - SO 02 Místní komunikace'!$C$125:$K$496</definedName>
    <definedName name="_xlnm.Print_Area" localSheetId="4">'4 - SO 04 Veřejné osvětlení'!$C$4:$J$76,'4 - SO 04 Veřejné osvětlení'!$C$82:$J$107,'4 - SO 04 Veřejné osvětlení'!$C$113:$K$127</definedName>
    <definedName name="_xlnm.Print_Area" localSheetId="5">'5 - SO 07.2 Vegetační úpravy'!$C$4:$J$76,'5 - SO 07.2 Vegetační úpravy'!$C$82:$J$107,'5 - SO 07.2 Vegetační úpravy'!$C$113:$K$127</definedName>
    <definedName name="_xlnm.Print_Area" localSheetId="6">'6 - SO 09 Ostatní vybavení'!$C$4:$J$76,'6 - SO 09 Ostatní vybavení'!$C$82:$J$112,'6 - SO 09 Ostatní vybavení'!$C$118:$K$152</definedName>
    <definedName name="_xlnm.Print_Area" localSheetId="0">'Rekapitulace stavby'!$D$4:$AO$76,'Rekapitulace stavby'!$C$82:$AQ$101</definedName>
  </definedNames>
  <calcPr calcId="152511"/>
</workbook>
</file>

<file path=xl/calcChain.xml><?xml version="1.0" encoding="utf-8"?>
<calcChain xmlns="http://schemas.openxmlformats.org/spreadsheetml/2006/main">
  <c r="J39" i="7" l="1"/>
  <c r="J38" i="7"/>
  <c r="AY100" i="1" s="1"/>
  <c r="J37" i="7"/>
  <c r="AX100" i="1" s="1"/>
  <c r="BI152" i="7"/>
  <c r="BH152" i="7"/>
  <c r="BG152" i="7"/>
  <c r="BF152" i="7"/>
  <c r="T152" i="7"/>
  <c r="T151" i="7" s="1"/>
  <c r="R152" i="7"/>
  <c r="R151" i="7" s="1"/>
  <c r="P152" i="7"/>
  <c r="P151" i="7" s="1"/>
  <c r="BI150" i="7"/>
  <c r="BH150" i="7"/>
  <c r="BG150" i="7"/>
  <c r="BF150" i="7"/>
  <c r="T150" i="7"/>
  <c r="R150" i="7"/>
  <c r="P150" i="7"/>
  <c r="BI149" i="7"/>
  <c r="BH149" i="7"/>
  <c r="BG149" i="7"/>
  <c r="BF149" i="7"/>
  <c r="T149" i="7"/>
  <c r="R149" i="7"/>
  <c r="P149" i="7"/>
  <c r="BI144" i="7"/>
  <c r="BH144" i="7"/>
  <c r="BG144" i="7"/>
  <c r="BF144" i="7"/>
  <c r="T144" i="7"/>
  <c r="T143" i="7" s="1"/>
  <c r="R144" i="7"/>
  <c r="R143" i="7" s="1"/>
  <c r="P144" i="7"/>
  <c r="P143" i="7" s="1"/>
  <c r="BI142" i="7"/>
  <c r="BH142" i="7"/>
  <c r="BG142" i="7"/>
  <c r="BF142" i="7"/>
  <c r="T142" i="7"/>
  <c r="R142" i="7"/>
  <c r="P142" i="7"/>
  <c r="BI139" i="7"/>
  <c r="BH139" i="7"/>
  <c r="BG139" i="7"/>
  <c r="BF139" i="7"/>
  <c r="T139" i="7"/>
  <c r="R139" i="7"/>
  <c r="P139" i="7"/>
  <c r="BI138" i="7"/>
  <c r="BH138" i="7"/>
  <c r="BG138" i="7"/>
  <c r="BF138" i="7"/>
  <c r="T138" i="7"/>
  <c r="R138" i="7"/>
  <c r="P138" i="7"/>
  <c r="BI134" i="7"/>
  <c r="BH134" i="7"/>
  <c r="BG134" i="7"/>
  <c r="BF134" i="7"/>
  <c r="T134" i="7"/>
  <c r="R134" i="7"/>
  <c r="P134" i="7"/>
  <c r="J128" i="7"/>
  <c r="J127" i="7"/>
  <c r="F127" i="7"/>
  <c r="F125" i="7"/>
  <c r="E123" i="7"/>
  <c r="BI110" i="7"/>
  <c r="BH110" i="7"/>
  <c r="BG110" i="7"/>
  <c r="BF110" i="7"/>
  <c r="BI109" i="7"/>
  <c r="BH109" i="7"/>
  <c r="BG109" i="7"/>
  <c r="BF109" i="7"/>
  <c r="BE109" i="7"/>
  <c r="BI108" i="7"/>
  <c r="BH108" i="7"/>
  <c r="BG108" i="7"/>
  <c r="BF108" i="7"/>
  <c r="BE108" i="7"/>
  <c r="BI107" i="7"/>
  <c r="BH107" i="7"/>
  <c r="BG107" i="7"/>
  <c r="BF107" i="7"/>
  <c r="BE107" i="7"/>
  <c r="BI106" i="7"/>
  <c r="BH106" i="7"/>
  <c r="BG106" i="7"/>
  <c r="BF106" i="7"/>
  <c r="BE106" i="7"/>
  <c r="BI105" i="7"/>
  <c r="BH105" i="7"/>
  <c r="BG105" i="7"/>
  <c r="BF105" i="7"/>
  <c r="BE105" i="7"/>
  <c r="J92" i="7"/>
  <c r="J91" i="7"/>
  <c r="F91" i="7"/>
  <c r="F89" i="7"/>
  <c r="E87" i="7"/>
  <c r="J18" i="7"/>
  <c r="E18" i="7"/>
  <c r="F128" i="7" s="1"/>
  <c r="J17" i="7"/>
  <c r="J12" i="7"/>
  <c r="J125" i="7"/>
  <c r="E7" i="7"/>
  <c r="E121" i="7"/>
  <c r="J39" i="6"/>
  <c r="J38" i="6"/>
  <c r="AY99" i="1" s="1"/>
  <c r="J37" i="6"/>
  <c r="AX99" i="1" s="1"/>
  <c r="BI127" i="6"/>
  <c r="BH127" i="6"/>
  <c r="BG127" i="6"/>
  <c r="BF127" i="6"/>
  <c r="T127" i="6"/>
  <c r="T126" i="6" s="1"/>
  <c r="R127" i="6"/>
  <c r="R126" i="6" s="1"/>
  <c r="P127" i="6"/>
  <c r="P126" i="6" s="1"/>
  <c r="AU99" i="1" s="1"/>
  <c r="J123" i="6"/>
  <c r="J122" i="6"/>
  <c r="F122" i="6"/>
  <c r="F120" i="6"/>
  <c r="E118" i="6"/>
  <c r="BI105" i="6"/>
  <c r="BH105" i="6"/>
  <c r="BG105" i="6"/>
  <c r="BF105" i="6"/>
  <c r="BI104" i="6"/>
  <c r="BH104" i="6"/>
  <c r="BG104" i="6"/>
  <c r="BF104" i="6"/>
  <c r="BE104" i="6"/>
  <c r="BI103" i="6"/>
  <c r="BH103" i="6"/>
  <c r="BG103" i="6"/>
  <c r="BF103" i="6"/>
  <c r="BE103" i="6"/>
  <c r="BI102" i="6"/>
  <c r="BH102" i="6"/>
  <c r="BG102" i="6"/>
  <c r="BF102" i="6"/>
  <c r="BE102" i="6"/>
  <c r="BI101" i="6"/>
  <c r="BH101" i="6"/>
  <c r="BG101" i="6"/>
  <c r="BF101" i="6"/>
  <c r="BE101" i="6"/>
  <c r="BI100" i="6"/>
  <c r="BH100" i="6"/>
  <c r="BG100" i="6"/>
  <c r="BF100" i="6"/>
  <c r="BE100" i="6"/>
  <c r="J92" i="6"/>
  <c r="J91" i="6"/>
  <c r="F91" i="6"/>
  <c r="F89" i="6"/>
  <c r="E87" i="6"/>
  <c r="J18" i="6"/>
  <c r="E18" i="6"/>
  <c r="F123" i="6" s="1"/>
  <c r="J17" i="6"/>
  <c r="J12" i="6"/>
  <c r="J120" i="6" s="1"/>
  <c r="E7" i="6"/>
  <c r="E116" i="6" s="1"/>
  <c r="J39" i="5"/>
  <c r="J38" i="5"/>
  <c r="AY98" i="1"/>
  <c r="J37" i="5"/>
  <c r="AX98" i="1"/>
  <c r="BI127" i="5"/>
  <c r="BH127" i="5"/>
  <c r="BG127" i="5"/>
  <c r="BF127" i="5"/>
  <c r="T127" i="5"/>
  <c r="T126" i="5"/>
  <c r="R127" i="5"/>
  <c r="R126" i="5"/>
  <c r="P127" i="5"/>
  <c r="P126" i="5"/>
  <c r="AU98" i="1" s="1"/>
  <c r="J123" i="5"/>
  <c r="J122" i="5"/>
  <c r="F122" i="5"/>
  <c r="F120" i="5"/>
  <c r="E118" i="5"/>
  <c r="BI105" i="5"/>
  <c r="BH105" i="5"/>
  <c r="BG105" i="5"/>
  <c r="BF105" i="5"/>
  <c r="BI104" i="5"/>
  <c r="BH104" i="5"/>
  <c r="BG104" i="5"/>
  <c r="BF104" i="5"/>
  <c r="BE104" i="5"/>
  <c r="BI103" i="5"/>
  <c r="BH103" i="5"/>
  <c r="BG103" i="5"/>
  <c r="BF103" i="5"/>
  <c r="BE103" i="5"/>
  <c r="BI102" i="5"/>
  <c r="BH102" i="5"/>
  <c r="BG102" i="5"/>
  <c r="BF102" i="5"/>
  <c r="BE102" i="5"/>
  <c r="BI101" i="5"/>
  <c r="BH101" i="5"/>
  <c r="BG101" i="5"/>
  <c r="BF101" i="5"/>
  <c r="BE101" i="5"/>
  <c r="BI100" i="5"/>
  <c r="BH100" i="5"/>
  <c r="BG100" i="5"/>
  <c r="BF100" i="5"/>
  <c r="BE100" i="5"/>
  <c r="J92" i="5"/>
  <c r="J91" i="5"/>
  <c r="F91" i="5"/>
  <c r="F89" i="5"/>
  <c r="E87" i="5"/>
  <c r="J18" i="5"/>
  <c r="E18" i="5"/>
  <c r="F123" i="5" s="1"/>
  <c r="J17" i="5"/>
  <c r="J12" i="5"/>
  <c r="J89" i="5"/>
  <c r="E7" i="5"/>
  <c r="E116" i="5"/>
  <c r="J39" i="4"/>
  <c r="J38" i="4"/>
  <c r="AY97" i="1" s="1"/>
  <c r="J37" i="4"/>
  <c r="AX97" i="1" s="1"/>
  <c r="BI494" i="4"/>
  <c r="BH494" i="4"/>
  <c r="BG494" i="4"/>
  <c r="BF494" i="4"/>
  <c r="T494" i="4"/>
  <c r="T493" i="4" s="1"/>
  <c r="T492" i="4" s="1"/>
  <c r="R494" i="4"/>
  <c r="R493" i="4"/>
  <c r="R492" i="4" s="1"/>
  <c r="P494" i="4"/>
  <c r="P493" i="4" s="1"/>
  <c r="P492" i="4" s="1"/>
  <c r="BI491" i="4"/>
  <c r="BH491" i="4"/>
  <c r="BG491" i="4"/>
  <c r="BF491" i="4"/>
  <c r="T491" i="4"/>
  <c r="T490" i="4"/>
  <c r="R491" i="4"/>
  <c r="R490" i="4"/>
  <c r="P491" i="4"/>
  <c r="P490" i="4"/>
  <c r="BI489" i="4"/>
  <c r="BH489" i="4"/>
  <c r="BG489" i="4"/>
  <c r="BF489" i="4"/>
  <c r="T489" i="4"/>
  <c r="R489" i="4"/>
  <c r="P489" i="4"/>
  <c r="BI488" i="4"/>
  <c r="BH488" i="4"/>
  <c r="BG488" i="4"/>
  <c r="BF488" i="4"/>
  <c r="T488" i="4"/>
  <c r="R488" i="4"/>
  <c r="P488" i="4"/>
  <c r="BI487" i="4"/>
  <c r="BH487" i="4"/>
  <c r="BG487" i="4"/>
  <c r="BF487" i="4"/>
  <c r="T487" i="4"/>
  <c r="R487" i="4"/>
  <c r="P487" i="4"/>
  <c r="BI481" i="4"/>
  <c r="BH481" i="4"/>
  <c r="BG481" i="4"/>
  <c r="BF481" i="4"/>
  <c r="T481" i="4"/>
  <c r="R481" i="4"/>
  <c r="P481" i="4"/>
  <c r="BI480" i="4"/>
  <c r="BH480" i="4"/>
  <c r="BG480" i="4"/>
  <c r="BF480" i="4"/>
  <c r="T480" i="4"/>
  <c r="R480" i="4"/>
  <c r="P480" i="4"/>
  <c r="BI479" i="4"/>
  <c r="BH479" i="4"/>
  <c r="BG479" i="4"/>
  <c r="BF479" i="4"/>
  <c r="T479" i="4"/>
  <c r="R479" i="4"/>
  <c r="P479" i="4"/>
  <c r="BI478" i="4"/>
  <c r="BH478" i="4"/>
  <c r="BG478" i="4"/>
  <c r="BF478" i="4"/>
  <c r="T478" i="4"/>
  <c r="R478" i="4"/>
  <c r="P478" i="4"/>
  <c r="BI477" i="4"/>
  <c r="BH477" i="4"/>
  <c r="BG477" i="4"/>
  <c r="BF477" i="4"/>
  <c r="T477" i="4"/>
  <c r="R477" i="4"/>
  <c r="P477" i="4"/>
  <c r="BI476" i="4"/>
  <c r="BH476" i="4"/>
  <c r="BG476" i="4"/>
  <c r="BF476" i="4"/>
  <c r="T476" i="4"/>
  <c r="R476" i="4"/>
  <c r="P476" i="4"/>
  <c r="BI472" i="4"/>
  <c r="BH472" i="4"/>
  <c r="BG472" i="4"/>
  <c r="BF472" i="4"/>
  <c r="T472" i="4"/>
  <c r="R472" i="4"/>
  <c r="P472" i="4"/>
  <c r="BI471" i="4"/>
  <c r="BH471" i="4"/>
  <c r="BG471" i="4"/>
  <c r="BF471" i="4"/>
  <c r="T471" i="4"/>
  <c r="R471" i="4"/>
  <c r="P471" i="4"/>
  <c r="BI470" i="4"/>
  <c r="BH470" i="4"/>
  <c r="BG470" i="4"/>
  <c r="BF470" i="4"/>
  <c r="T470" i="4"/>
  <c r="R470" i="4"/>
  <c r="P470" i="4"/>
  <c r="BI464" i="4"/>
  <c r="BH464" i="4"/>
  <c r="BG464" i="4"/>
  <c r="BF464" i="4"/>
  <c r="T464" i="4"/>
  <c r="R464" i="4"/>
  <c r="P464" i="4"/>
  <c r="BI463" i="4"/>
  <c r="BH463" i="4"/>
  <c r="BG463" i="4"/>
  <c r="BF463" i="4"/>
  <c r="T463" i="4"/>
  <c r="R463" i="4"/>
  <c r="P463" i="4"/>
  <c r="BI459" i="4"/>
  <c r="BH459" i="4"/>
  <c r="BG459" i="4"/>
  <c r="BF459" i="4"/>
  <c r="T459" i="4"/>
  <c r="R459" i="4"/>
  <c r="P459" i="4"/>
  <c r="BI458" i="4"/>
  <c r="BH458" i="4"/>
  <c r="BG458" i="4"/>
  <c r="BF458" i="4"/>
  <c r="T458" i="4"/>
  <c r="R458" i="4"/>
  <c r="P458" i="4"/>
  <c r="BI457" i="4"/>
  <c r="BH457" i="4"/>
  <c r="BG457" i="4"/>
  <c r="BF457" i="4"/>
  <c r="T457" i="4"/>
  <c r="R457" i="4"/>
  <c r="P457" i="4"/>
  <c r="BI453" i="4"/>
  <c r="BH453" i="4"/>
  <c r="BG453" i="4"/>
  <c r="BF453" i="4"/>
  <c r="T453" i="4"/>
  <c r="R453" i="4"/>
  <c r="P453" i="4"/>
  <c r="BI443" i="4"/>
  <c r="BH443" i="4"/>
  <c r="BG443" i="4"/>
  <c r="BF443" i="4"/>
  <c r="T443" i="4"/>
  <c r="R443" i="4"/>
  <c r="P443" i="4"/>
  <c r="BI439" i="4"/>
  <c r="BH439" i="4"/>
  <c r="BG439" i="4"/>
  <c r="BF439" i="4"/>
  <c r="T439" i="4"/>
  <c r="R439" i="4"/>
  <c r="P439" i="4"/>
  <c r="BI435" i="4"/>
  <c r="BH435" i="4"/>
  <c r="BG435" i="4"/>
  <c r="BF435" i="4"/>
  <c r="T435" i="4"/>
  <c r="R435" i="4"/>
  <c r="P435" i="4"/>
  <c r="BI429" i="4"/>
  <c r="BH429" i="4"/>
  <c r="BG429" i="4"/>
  <c r="BF429" i="4"/>
  <c r="T429" i="4"/>
  <c r="R429" i="4"/>
  <c r="P429" i="4"/>
  <c r="BI428" i="4"/>
  <c r="BH428" i="4"/>
  <c r="BG428" i="4"/>
  <c r="BF428" i="4"/>
  <c r="T428" i="4"/>
  <c r="R428" i="4"/>
  <c r="P428" i="4"/>
  <c r="BI427" i="4"/>
  <c r="BH427" i="4"/>
  <c r="BG427" i="4"/>
  <c r="BF427" i="4"/>
  <c r="T427" i="4"/>
  <c r="R427" i="4"/>
  <c r="P427" i="4"/>
  <c r="BI426" i="4"/>
  <c r="BH426" i="4"/>
  <c r="BG426" i="4"/>
  <c r="BF426" i="4"/>
  <c r="T426" i="4"/>
  <c r="R426" i="4"/>
  <c r="P426" i="4"/>
  <c r="BI425" i="4"/>
  <c r="BH425" i="4"/>
  <c r="BG425" i="4"/>
  <c r="BF425" i="4"/>
  <c r="T425" i="4"/>
  <c r="R425" i="4"/>
  <c r="P425" i="4"/>
  <c r="BI424" i="4"/>
  <c r="BH424" i="4"/>
  <c r="BG424" i="4"/>
  <c r="BF424" i="4"/>
  <c r="T424" i="4"/>
  <c r="R424" i="4"/>
  <c r="P424" i="4"/>
  <c r="BI423" i="4"/>
  <c r="BH423" i="4"/>
  <c r="BG423" i="4"/>
  <c r="BF423" i="4"/>
  <c r="T423" i="4"/>
  <c r="R423" i="4"/>
  <c r="P423" i="4"/>
  <c r="BI417" i="4"/>
  <c r="BH417" i="4"/>
  <c r="BG417" i="4"/>
  <c r="BF417" i="4"/>
  <c r="T417" i="4"/>
  <c r="R417" i="4"/>
  <c r="P417" i="4"/>
  <c r="BI411" i="4"/>
  <c r="BH411" i="4"/>
  <c r="BG411" i="4"/>
  <c r="BF411" i="4"/>
  <c r="T411" i="4"/>
  <c r="R411" i="4"/>
  <c r="P411" i="4"/>
  <c r="BI403" i="4"/>
  <c r="BH403" i="4"/>
  <c r="BG403" i="4"/>
  <c r="BF403" i="4"/>
  <c r="T403" i="4"/>
  <c r="R403" i="4"/>
  <c r="P403" i="4"/>
  <c r="BI399" i="4"/>
  <c r="BH399" i="4"/>
  <c r="BG399" i="4"/>
  <c r="BF399" i="4"/>
  <c r="T399" i="4"/>
  <c r="R399" i="4"/>
  <c r="P399" i="4"/>
  <c r="BI387" i="4"/>
  <c r="BH387" i="4"/>
  <c r="BG387" i="4"/>
  <c r="BF387" i="4"/>
  <c r="T387" i="4"/>
  <c r="R387" i="4"/>
  <c r="P387" i="4"/>
  <c r="BI384" i="4"/>
  <c r="BH384" i="4"/>
  <c r="BG384" i="4"/>
  <c r="BF384" i="4"/>
  <c r="T384" i="4"/>
  <c r="R384" i="4"/>
  <c r="P384" i="4"/>
  <c r="BI382" i="4"/>
  <c r="BH382" i="4"/>
  <c r="BG382" i="4"/>
  <c r="BF382" i="4"/>
  <c r="T382" i="4"/>
  <c r="R382" i="4"/>
  <c r="P382" i="4"/>
  <c r="BI376" i="4"/>
  <c r="BH376" i="4"/>
  <c r="BG376" i="4"/>
  <c r="BF376" i="4"/>
  <c r="T376" i="4"/>
  <c r="R376" i="4"/>
  <c r="P376" i="4"/>
  <c r="BI375" i="4"/>
  <c r="BH375" i="4"/>
  <c r="BG375" i="4"/>
  <c r="BF375" i="4"/>
  <c r="T375" i="4"/>
  <c r="R375" i="4"/>
  <c r="P375" i="4"/>
  <c r="BI374" i="4"/>
  <c r="BH374" i="4"/>
  <c r="BG374" i="4"/>
  <c r="BF374" i="4"/>
  <c r="T374" i="4"/>
  <c r="R374" i="4"/>
  <c r="P374" i="4"/>
  <c r="BI373" i="4"/>
  <c r="BH373" i="4"/>
  <c r="BG373" i="4"/>
  <c r="BF373" i="4"/>
  <c r="T373" i="4"/>
  <c r="R373" i="4"/>
  <c r="P373" i="4"/>
  <c r="BI369" i="4"/>
  <c r="BH369" i="4"/>
  <c r="BG369" i="4"/>
  <c r="BF369" i="4"/>
  <c r="T369" i="4"/>
  <c r="R369" i="4"/>
  <c r="P369" i="4"/>
  <c r="BI368" i="4"/>
  <c r="BH368" i="4"/>
  <c r="BG368" i="4"/>
  <c r="BF368" i="4"/>
  <c r="T368" i="4"/>
  <c r="R368" i="4"/>
  <c r="P368" i="4"/>
  <c r="BI367" i="4"/>
  <c r="BH367" i="4"/>
  <c r="BG367" i="4"/>
  <c r="BF367" i="4"/>
  <c r="T367" i="4"/>
  <c r="R367" i="4"/>
  <c r="P367" i="4"/>
  <c r="BI366" i="4"/>
  <c r="BH366" i="4"/>
  <c r="BG366" i="4"/>
  <c r="BF366" i="4"/>
  <c r="T366" i="4"/>
  <c r="R366" i="4"/>
  <c r="P366" i="4"/>
  <c r="BI365" i="4"/>
  <c r="BH365" i="4"/>
  <c r="BG365" i="4"/>
  <c r="BF365" i="4"/>
  <c r="T365" i="4"/>
  <c r="R365" i="4"/>
  <c r="P365" i="4"/>
  <c r="BI364" i="4"/>
  <c r="BH364" i="4"/>
  <c r="BG364" i="4"/>
  <c r="BF364" i="4"/>
  <c r="T364" i="4"/>
  <c r="R364" i="4"/>
  <c r="P364" i="4"/>
  <c r="BI363" i="4"/>
  <c r="BH363" i="4"/>
  <c r="BG363" i="4"/>
  <c r="BF363" i="4"/>
  <c r="T363" i="4"/>
  <c r="R363" i="4"/>
  <c r="P363" i="4"/>
  <c r="BI361" i="4"/>
  <c r="BH361" i="4"/>
  <c r="BG361" i="4"/>
  <c r="BF361" i="4"/>
  <c r="T361" i="4"/>
  <c r="R361" i="4"/>
  <c r="P361" i="4"/>
  <c r="BI355" i="4"/>
  <c r="BH355" i="4"/>
  <c r="BG355" i="4"/>
  <c r="BF355" i="4"/>
  <c r="T355" i="4"/>
  <c r="R355" i="4"/>
  <c r="P355" i="4"/>
  <c r="BI354" i="4"/>
  <c r="BH354" i="4"/>
  <c r="BG354" i="4"/>
  <c r="BF354" i="4"/>
  <c r="T354" i="4"/>
  <c r="R354" i="4"/>
  <c r="P354" i="4"/>
  <c r="BI350" i="4"/>
  <c r="BH350" i="4"/>
  <c r="BG350" i="4"/>
  <c r="BF350" i="4"/>
  <c r="T350" i="4"/>
  <c r="R350" i="4"/>
  <c r="P350" i="4"/>
  <c r="BI347" i="4"/>
  <c r="BH347" i="4"/>
  <c r="BG347" i="4"/>
  <c r="BF347" i="4"/>
  <c r="T347" i="4"/>
  <c r="R347" i="4"/>
  <c r="P347" i="4"/>
  <c r="BI333" i="4"/>
  <c r="BH333" i="4"/>
  <c r="BG333" i="4"/>
  <c r="BF333" i="4"/>
  <c r="T333" i="4"/>
  <c r="R333" i="4"/>
  <c r="P333" i="4"/>
  <c r="BI332" i="4"/>
  <c r="BH332" i="4"/>
  <c r="BG332" i="4"/>
  <c r="BF332" i="4"/>
  <c r="T332" i="4"/>
  <c r="R332" i="4"/>
  <c r="P332" i="4"/>
  <c r="BI328" i="4"/>
  <c r="BH328" i="4"/>
  <c r="BG328" i="4"/>
  <c r="BF328" i="4"/>
  <c r="T328" i="4"/>
  <c r="R328" i="4"/>
  <c r="P328" i="4"/>
  <c r="BI320" i="4"/>
  <c r="BH320" i="4"/>
  <c r="BG320" i="4"/>
  <c r="BF320" i="4"/>
  <c r="T320" i="4"/>
  <c r="R320" i="4"/>
  <c r="P320" i="4"/>
  <c r="BI312" i="4"/>
  <c r="BH312" i="4"/>
  <c r="BG312" i="4"/>
  <c r="BF312" i="4"/>
  <c r="T312" i="4"/>
  <c r="R312" i="4"/>
  <c r="P312" i="4"/>
  <c r="BI304" i="4"/>
  <c r="BH304" i="4"/>
  <c r="BG304" i="4"/>
  <c r="BF304" i="4"/>
  <c r="T304" i="4"/>
  <c r="R304" i="4"/>
  <c r="P304" i="4"/>
  <c r="BI303" i="4"/>
  <c r="BH303" i="4"/>
  <c r="BG303" i="4"/>
  <c r="BF303" i="4"/>
  <c r="T303" i="4"/>
  <c r="R303" i="4"/>
  <c r="P303" i="4"/>
  <c r="BI299" i="4"/>
  <c r="BH299" i="4"/>
  <c r="BG299" i="4"/>
  <c r="BF299" i="4"/>
  <c r="T299" i="4"/>
  <c r="R299" i="4"/>
  <c r="P299" i="4"/>
  <c r="BI293" i="4"/>
  <c r="BH293" i="4"/>
  <c r="BG293" i="4"/>
  <c r="BF293" i="4"/>
  <c r="T293" i="4"/>
  <c r="R293" i="4"/>
  <c r="P293" i="4"/>
  <c r="BI287" i="4"/>
  <c r="BH287" i="4"/>
  <c r="BG287" i="4"/>
  <c r="BF287" i="4"/>
  <c r="T287" i="4"/>
  <c r="R287" i="4"/>
  <c r="P287" i="4"/>
  <c r="BI272" i="4"/>
  <c r="BH272" i="4"/>
  <c r="BG272" i="4"/>
  <c r="BF272" i="4"/>
  <c r="T272" i="4"/>
  <c r="R272" i="4"/>
  <c r="P272" i="4"/>
  <c r="BI268" i="4"/>
  <c r="BH268" i="4"/>
  <c r="BG268" i="4"/>
  <c r="BF268" i="4"/>
  <c r="T268" i="4"/>
  <c r="R268" i="4"/>
  <c r="P268" i="4"/>
  <c r="BI264" i="4"/>
  <c r="BH264" i="4"/>
  <c r="BG264" i="4"/>
  <c r="BF264" i="4"/>
  <c r="T264" i="4"/>
  <c r="R264" i="4"/>
  <c r="P264" i="4"/>
  <c r="BI260" i="4"/>
  <c r="BH260" i="4"/>
  <c r="BG260" i="4"/>
  <c r="BF260" i="4"/>
  <c r="T260" i="4"/>
  <c r="R260" i="4"/>
  <c r="P260" i="4"/>
  <c r="BI258" i="4"/>
  <c r="BH258" i="4"/>
  <c r="BG258" i="4"/>
  <c r="BF258" i="4"/>
  <c r="T258" i="4"/>
  <c r="T257" i="4" s="1"/>
  <c r="R258" i="4"/>
  <c r="R257" i="4" s="1"/>
  <c r="P258" i="4"/>
  <c r="P257" i="4" s="1"/>
  <c r="BI251" i="4"/>
  <c r="BH251" i="4"/>
  <c r="BG251" i="4"/>
  <c r="BF251" i="4"/>
  <c r="T251" i="4"/>
  <c r="R251" i="4"/>
  <c r="P251" i="4"/>
  <c r="BI247" i="4"/>
  <c r="BH247" i="4"/>
  <c r="BG247" i="4"/>
  <c r="BF247" i="4"/>
  <c r="T247" i="4"/>
  <c r="R247" i="4"/>
  <c r="P247" i="4"/>
  <c r="BI246" i="4"/>
  <c r="BH246" i="4"/>
  <c r="BG246" i="4"/>
  <c r="BF246" i="4"/>
  <c r="T246" i="4"/>
  <c r="R246" i="4"/>
  <c r="P246" i="4"/>
  <c r="BI241" i="4"/>
  <c r="BH241" i="4"/>
  <c r="BG241" i="4"/>
  <c r="BF241" i="4"/>
  <c r="T241" i="4"/>
  <c r="R241" i="4"/>
  <c r="P241" i="4"/>
  <c r="BI235" i="4"/>
  <c r="BH235" i="4"/>
  <c r="BG235" i="4"/>
  <c r="BF235" i="4"/>
  <c r="T235" i="4"/>
  <c r="R235" i="4"/>
  <c r="P235" i="4"/>
  <c r="BI228" i="4"/>
  <c r="BH228" i="4"/>
  <c r="BG228" i="4"/>
  <c r="BF228" i="4"/>
  <c r="T228" i="4"/>
  <c r="R228" i="4"/>
  <c r="P228" i="4"/>
  <c r="BI226" i="4"/>
  <c r="BH226" i="4"/>
  <c r="BG226" i="4"/>
  <c r="BF226" i="4"/>
  <c r="T226" i="4"/>
  <c r="R226" i="4"/>
  <c r="P226" i="4"/>
  <c r="BI222" i="4"/>
  <c r="BH222" i="4"/>
  <c r="BG222" i="4"/>
  <c r="BF222" i="4"/>
  <c r="T222" i="4"/>
  <c r="R222" i="4"/>
  <c r="P222" i="4"/>
  <c r="BI220" i="4"/>
  <c r="BH220" i="4"/>
  <c r="BG220" i="4"/>
  <c r="BF220" i="4"/>
  <c r="T220" i="4"/>
  <c r="R220" i="4"/>
  <c r="P220" i="4"/>
  <c r="BI217" i="4"/>
  <c r="BH217" i="4"/>
  <c r="BG217" i="4"/>
  <c r="BF217" i="4"/>
  <c r="T217" i="4"/>
  <c r="R217" i="4"/>
  <c r="P217" i="4"/>
  <c r="BI216" i="4"/>
  <c r="BH216" i="4"/>
  <c r="BG216" i="4"/>
  <c r="BF216" i="4"/>
  <c r="T216" i="4"/>
  <c r="R216" i="4"/>
  <c r="P216" i="4"/>
  <c r="BI210" i="4"/>
  <c r="BH210" i="4"/>
  <c r="BG210" i="4"/>
  <c r="BF210" i="4"/>
  <c r="T210" i="4"/>
  <c r="R210" i="4"/>
  <c r="P210" i="4"/>
  <c r="BI207" i="4"/>
  <c r="BH207" i="4"/>
  <c r="BG207" i="4"/>
  <c r="BF207" i="4"/>
  <c r="T207" i="4"/>
  <c r="R207" i="4"/>
  <c r="P207" i="4"/>
  <c r="BI204" i="4"/>
  <c r="BH204" i="4"/>
  <c r="BG204" i="4"/>
  <c r="BF204" i="4"/>
  <c r="T204" i="4"/>
  <c r="R204" i="4"/>
  <c r="P204" i="4"/>
  <c r="BI201" i="4"/>
  <c r="BH201" i="4"/>
  <c r="BG201" i="4"/>
  <c r="BF201" i="4"/>
  <c r="T201" i="4"/>
  <c r="R201" i="4"/>
  <c r="P201" i="4"/>
  <c r="BI196" i="4"/>
  <c r="BH196" i="4"/>
  <c r="BG196" i="4"/>
  <c r="BF196" i="4"/>
  <c r="T196" i="4"/>
  <c r="R196" i="4"/>
  <c r="P196" i="4"/>
  <c r="BI195" i="4"/>
  <c r="BH195" i="4"/>
  <c r="BG195" i="4"/>
  <c r="BF195" i="4"/>
  <c r="T195" i="4"/>
  <c r="R195" i="4"/>
  <c r="P195" i="4"/>
  <c r="BI192" i="4"/>
  <c r="BH192" i="4"/>
  <c r="BG192" i="4"/>
  <c r="BF192" i="4"/>
  <c r="T192" i="4"/>
  <c r="R192" i="4"/>
  <c r="P192" i="4"/>
  <c r="BI189" i="4"/>
  <c r="BH189" i="4"/>
  <c r="BG189" i="4"/>
  <c r="BF189" i="4"/>
  <c r="T189" i="4"/>
  <c r="R189" i="4"/>
  <c r="P189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0" i="4"/>
  <c r="BH180" i="4"/>
  <c r="BG180" i="4"/>
  <c r="BF180" i="4"/>
  <c r="T180" i="4"/>
  <c r="R180" i="4"/>
  <c r="P180" i="4"/>
  <c r="BI172" i="4"/>
  <c r="BH172" i="4"/>
  <c r="BG172" i="4"/>
  <c r="BF172" i="4"/>
  <c r="T172" i="4"/>
  <c r="R172" i="4"/>
  <c r="P172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41" i="4"/>
  <c r="BH141" i="4"/>
  <c r="BG141" i="4"/>
  <c r="BF141" i="4"/>
  <c r="T141" i="4"/>
  <c r="R141" i="4"/>
  <c r="P141" i="4"/>
  <c r="J135" i="4"/>
  <c r="J134" i="4"/>
  <c r="F134" i="4"/>
  <c r="F132" i="4"/>
  <c r="E130" i="4"/>
  <c r="BI117" i="4"/>
  <c r="BH117" i="4"/>
  <c r="BG117" i="4"/>
  <c r="BF117" i="4"/>
  <c r="BI116" i="4"/>
  <c r="BH116" i="4"/>
  <c r="BG116" i="4"/>
  <c r="BF116" i="4"/>
  <c r="BE116" i="4"/>
  <c r="BI115" i="4"/>
  <c r="BH115" i="4"/>
  <c r="BG115" i="4"/>
  <c r="BF115" i="4"/>
  <c r="BE115" i="4"/>
  <c r="BI114" i="4"/>
  <c r="BH114" i="4"/>
  <c r="BG114" i="4"/>
  <c r="BF114" i="4"/>
  <c r="BE114" i="4"/>
  <c r="BI113" i="4"/>
  <c r="BH113" i="4"/>
  <c r="BG113" i="4"/>
  <c r="BF113" i="4"/>
  <c r="BE113" i="4"/>
  <c r="BI112" i="4"/>
  <c r="BH112" i="4"/>
  <c r="BG112" i="4"/>
  <c r="BF112" i="4"/>
  <c r="BE112" i="4"/>
  <c r="J92" i="4"/>
  <c r="J91" i="4"/>
  <c r="F91" i="4"/>
  <c r="F89" i="4"/>
  <c r="E87" i="4"/>
  <c r="J18" i="4"/>
  <c r="E18" i="4"/>
  <c r="F135" i="4" s="1"/>
  <c r="J17" i="4"/>
  <c r="J12" i="4"/>
  <c r="J132" i="4"/>
  <c r="E7" i="4"/>
  <c r="E128" i="4"/>
  <c r="J39" i="3"/>
  <c r="J38" i="3"/>
  <c r="AY96" i="1" s="1"/>
  <c r="J37" i="3"/>
  <c r="AX96" i="1" s="1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3" i="3"/>
  <c r="BH163" i="3"/>
  <c r="BG163" i="3"/>
  <c r="BF163" i="3"/>
  <c r="T163" i="3"/>
  <c r="R163" i="3"/>
  <c r="P163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R154" i="3"/>
  <c r="P154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5" i="3"/>
  <c r="BH145" i="3"/>
  <c r="BG145" i="3"/>
  <c r="BF145" i="3"/>
  <c r="T145" i="3"/>
  <c r="R145" i="3"/>
  <c r="P145" i="3"/>
  <c r="BI142" i="3"/>
  <c r="BH142" i="3"/>
  <c r="BG142" i="3"/>
  <c r="BF142" i="3"/>
  <c r="T142" i="3"/>
  <c r="R142" i="3"/>
  <c r="P142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2" i="3"/>
  <c r="BH132" i="3"/>
  <c r="BG132" i="3"/>
  <c r="BF132" i="3"/>
  <c r="T132" i="3"/>
  <c r="R132" i="3"/>
  <c r="P132" i="3"/>
  <c r="J126" i="3"/>
  <c r="J125" i="3"/>
  <c r="F125" i="3"/>
  <c r="F123" i="3"/>
  <c r="E121" i="3"/>
  <c r="BI108" i="3"/>
  <c r="BH108" i="3"/>
  <c r="BG108" i="3"/>
  <c r="BF108" i="3"/>
  <c r="BI107" i="3"/>
  <c r="BH107" i="3"/>
  <c r="BG107" i="3"/>
  <c r="BF107" i="3"/>
  <c r="BE107" i="3"/>
  <c r="BI106" i="3"/>
  <c r="BH106" i="3"/>
  <c r="BG106" i="3"/>
  <c r="BF106" i="3"/>
  <c r="BE106" i="3"/>
  <c r="BI105" i="3"/>
  <c r="BH105" i="3"/>
  <c r="BG105" i="3"/>
  <c r="BF105" i="3"/>
  <c r="BE105" i="3"/>
  <c r="BI104" i="3"/>
  <c r="BH104" i="3"/>
  <c r="BG104" i="3"/>
  <c r="BF104" i="3"/>
  <c r="BE104" i="3"/>
  <c r="BI103" i="3"/>
  <c r="BH103" i="3"/>
  <c r="BG103" i="3"/>
  <c r="BF103" i="3"/>
  <c r="BE103" i="3"/>
  <c r="J92" i="3"/>
  <c r="J91" i="3"/>
  <c r="F91" i="3"/>
  <c r="F89" i="3"/>
  <c r="E87" i="3"/>
  <c r="J18" i="3"/>
  <c r="E18" i="3"/>
  <c r="F126" i="3" s="1"/>
  <c r="J17" i="3"/>
  <c r="J12" i="3"/>
  <c r="J89" i="3"/>
  <c r="E7" i="3"/>
  <c r="E119" i="3"/>
  <c r="J39" i="2"/>
  <c r="J38" i="2"/>
  <c r="AY95" i="1" s="1"/>
  <c r="J37" i="2"/>
  <c r="AX95" i="1" s="1"/>
  <c r="BI161" i="2"/>
  <c r="BH161" i="2"/>
  <c r="BG161" i="2"/>
  <c r="BF161" i="2"/>
  <c r="T161" i="2"/>
  <c r="R161" i="2"/>
  <c r="P161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1" i="2"/>
  <c r="BH151" i="2"/>
  <c r="BG151" i="2"/>
  <c r="BF151" i="2"/>
  <c r="T151" i="2"/>
  <c r="R151" i="2"/>
  <c r="P151" i="2"/>
  <c r="BI147" i="2"/>
  <c r="BH147" i="2"/>
  <c r="BG147" i="2"/>
  <c r="BF147" i="2"/>
  <c r="T147" i="2"/>
  <c r="R147" i="2"/>
  <c r="P147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2" i="2"/>
  <c r="BH132" i="2"/>
  <c r="BG132" i="2"/>
  <c r="BF132" i="2"/>
  <c r="T132" i="2"/>
  <c r="R132" i="2"/>
  <c r="P132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J123" i="2"/>
  <c r="J122" i="2"/>
  <c r="F122" i="2"/>
  <c r="F120" i="2"/>
  <c r="E118" i="2"/>
  <c r="BI105" i="2"/>
  <c r="BH105" i="2"/>
  <c r="BG105" i="2"/>
  <c r="BF105" i="2"/>
  <c r="BI104" i="2"/>
  <c r="BH104" i="2"/>
  <c r="BG104" i="2"/>
  <c r="BF104" i="2"/>
  <c r="BE104" i="2"/>
  <c r="BI103" i="2"/>
  <c r="BH103" i="2"/>
  <c r="BG103" i="2"/>
  <c r="BF103" i="2"/>
  <c r="BE103" i="2"/>
  <c r="BI102" i="2"/>
  <c r="BH102" i="2"/>
  <c r="BG102" i="2"/>
  <c r="BF102" i="2"/>
  <c r="BE102" i="2"/>
  <c r="BI101" i="2"/>
  <c r="BH101" i="2"/>
  <c r="BG101" i="2"/>
  <c r="BF101" i="2"/>
  <c r="BE101" i="2"/>
  <c r="BI100" i="2"/>
  <c r="BH100" i="2"/>
  <c r="BG100" i="2"/>
  <c r="BF100" i="2"/>
  <c r="BE100" i="2"/>
  <c r="J92" i="2"/>
  <c r="J91" i="2"/>
  <c r="F91" i="2"/>
  <c r="F89" i="2"/>
  <c r="E87" i="2"/>
  <c r="J18" i="2"/>
  <c r="E18" i="2"/>
  <c r="F123" i="2" s="1"/>
  <c r="J17" i="2"/>
  <c r="J12" i="2"/>
  <c r="J120" i="2" s="1"/>
  <c r="E7" i="2"/>
  <c r="E116" i="2" s="1"/>
  <c r="L90" i="1"/>
  <c r="AM90" i="1"/>
  <c r="AM89" i="1"/>
  <c r="L89" i="1"/>
  <c r="AM87" i="1"/>
  <c r="L87" i="1"/>
  <c r="L85" i="1"/>
  <c r="L84" i="1"/>
  <c r="BK152" i="7"/>
  <c r="J152" i="7"/>
  <c r="BK150" i="7"/>
  <c r="J150" i="7"/>
  <c r="BK149" i="7"/>
  <c r="J149" i="7"/>
  <c r="BK144" i="7"/>
  <c r="J144" i="7"/>
  <c r="BK142" i="7"/>
  <c r="J142" i="7"/>
  <c r="BK139" i="7"/>
  <c r="J139" i="7"/>
  <c r="BK138" i="7"/>
  <c r="J138" i="7"/>
  <c r="BK134" i="7"/>
  <c r="J134" i="7"/>
  <c r="J127" i="6"/>
  <c r="BK127" i="5"/>
  <c r="BK494" i="4"/>
  <c r="BK491" i="4"/>
  <c r="J489" i="4"/>
  <c r="BK488" i="4"/>
  <c r="J487" i="4"/>
  <c r="BK481" i="4"/>
  <c r="J480" i="4"/>
  <c r="BK479" i="4"/>
  <c r="BK478" i="4"/>
  <c r="BK477" i="4"/>
  <c r="J476" i="4"/>
  <c r="BK472" i="4"/>
  <c r="J471" i="4"/>
  <c r="BK470" i="4"/>
  <c r="J464" i="4"/>
  <c r="BK463" i="4"/>
  <c r="J459" i="4"/>
  <c r="BK458" i="4"/>
  <c r="J457" i="4"/>
  <c r="BK453" i="4"/>
  <c r="BK443" i="4"/>
  <c r="BK439" i="4"/>
  <c r="BK435" i="4"/>
  <c r="BK429" i="4"/>
  <c r="J428" i="4"/>
  <c r="J427" i="4"/>
  <c r="BK426" i="4"/>
  <c r="BK425" i="4"/>
  <c r="BK424" i="4"/>
  <c r="BK423" i="4"/>
  <c r="J417" i="4"/>
  <c r="BK411" i="4"/>
  <c r="J403" i="4"/>
  <c r="BK399" i="4"/>
  <c r="BK387" i="4"/>
  <c r="J384" i="4"/>
  <c r="BK382" i="4"/>
  <c r="BK376" i="4"/>
  <c r="J375" i="4"/>
  <c r="J374" i="4"/>
  <c r="J373" i="4"/>
  <c r="BK369" i="4"/>
  <c r="J368" i="4"/>
  <c r="BK367" i="4"/>
  <c r="BK366" i="4"/>
  <c r="J365" i="4"/>
  <c r="BK364" i="4"/>
  <c r="J363" i="4"/>
  <c r="BK361" i="4"/>
  <c r="BK355" i="4"/>
  <c r="J354" i="4"/>
  <c r="BK350" i="4"/>
  <c r="BK347" i="4"/>
  <c r="J333" i="4"/>
  <c r="J332" i="4"/>
  <c r="J328" i="4"/>
  <c r="J320" i="4"/>
  <c r="J304" i="4"/>
  <c r="BK303" i="4"/>
  <c r="BK299" i="4"/>
  <c r="J293" i="4"/>
  <c r="J287" i="4"/>
  <c r="BK272" i="4"/>
  <c r="BK268" i="4"/>
  <c r="BK264" i="4"/>
  <c r="J260" i="4"/>
  <c r="BK258" i="4"/>
  <c r="BK251" i="4"/>
  <c r="BK247" i="4"/>
  <c r="BK246" i="4"/>
  <c r="BK241" i="4"/>
  <c r="J235" i="4"/>
  <c r="BK228" i="4"/>
  <c r="BK226" i="4"/>
  <c r="BK222" i="4"/>
  <c r="BK220" i="4"/>
  <c r="BK217" i="4"/>
  <c r="BK216" i="4"/>
  <c r="BK210" i="4"/>
  <c r="J207" i="4"/>
  <c r="J204" i="4"/>
  <c r="BK201" i="4"/>
  <c r="J201" i="4"/>
  <c r="J196" i="4"/>
  <c r="J195" i="4"/>
  <c r="J192" i="4"/>
  <c r="BK189" i="4"/>
  <c r="BK185" i="4"/>
  <c r="BK184" i="4"/>
  <c r="J180" i="4"/>
  <c r="BK172" i="4"/>
  <c r="J166" i="4"/>
  <c r="J165" i="4"/>
  <c r="BK161" i="4"/>
  <c r="J159" i="4"/>
  <c r="BK156" i="4"/>
  <c r="J156" i="4"/>
  <c r="BK153" i="4"/>
  <c r="J153" i="4"/>
  <c r="BK152" i="4"/>
  <c r="J152" i="4"/>
  <c r="BK151" i="4"/>
  <c r="J151" i="4"/>
  <c r="BK141" i="4"/>
  <c r="J141" i="4"/>
  <c r="BK178" i="3"/>
  <c r="BK177" i="3"/>
  <c r="J174" i="3"/>
  <c r="J173" i="3"/>
  <c r="BK170" i="3"/>
  <c r="J169" i="3"/>
  <c r="BK167" i="3"/>
  <c r="J163" i="3"/>
  <c r="BK157" i="3"/>
  <c r="J154" i="3"/>
  <c r="J151" i="3"/>
  <c r="J150" i="3"/>
  <c r="BK149" i="3"/>
  <c r="J145" i="3"/>
  <c r="BK142" i="3"/>
  <c r="BK139" i="3"/>
  <c r="J136" i="3"/>
  <c r="BK132" i="3"/>
  <c r="J161" i="2"/>
  <c r="BK156" i="2"/>
  <c r="BK155" i="2"/>
  <c r="J151" i="2"/>
  <c r="BK147" i="2"/>
  <c r="J143" i="2"/>
  <c r="J142" i="2"/>
  <c r="BK138" i="2"/>
  <c r="BK137" i="2"/>
  <c r="J136" i="2"/>
  <c r="J132" i="2"/>
  <c r="BK128" i="2"/>
  <c r="BK127" i="2"/>
  <c r="AS94" i="1"/>
  <c r="BK127" i="6"/>
  <c r="J127" i="5"/>
  <c r="J494" i="4"/>
  <c r="J491" i="4"/>
  <c r="BK489" i="4"/>
  <c r="J488" i="4"/>
  <c r="BK487" i="4"/>
  <c r="J481" i="4"/>
  <c r="BK480" i="4"/>
  <c r="J479" i="4"/>
  <c r="J478" i="4"/>
  <c r="J477" i="4"/>
  <c r="BK476" i="4"/>
  <c r="J472" i="4"/>
  <c r="BK471" i="4"/>
  <c r="J470" i="4"/>
  <c r="BK464" i="4"/>
  <c r="J463" i="4"/>
  <c r="BK459" i="4"/>
  <c r="J458" i="4"/>
  <c r="BK457" i="4"/>
  <c r="J453" i="4"/>
  <c r="J443" i="4"/>
  <c r="J439" i="4"/>
  <c r="J435" i="4"/>
  <c r="J429" i="4"/>
  <c r="BK428" i="4"/>
  <c r="BK427" i="4"/>
  <c r="J426" i="4"/>
  <c r="J425" i="4"/>
  <c r="J424" i="4"/>
  <c r="J423" i="4"/>
  <c r="BK417" i="4"/>
  <c r="J411" i="4"/>
  <c r="BK403" i="4"/>
  <c r="J399" i="4"/>
  <c r="J387" i="4"/>
  <c r="BK384" i="4"/>
  <c r="J382" i="4"/>
  <c r="J376" i="4"/>
  <c r="BK375" i="4"/>
  <c r="BK374" i="4"/>
  <c r="BK373" i="4"/>
  <c r="J369" i="4"/>
  <c r="BK368" i="4"/>
  <c r="J367" i="4"/>
  <c r="J366" i="4"/>
  <c r="BK365" i="4"/>
  <c r="J364" i="4"/>
  <c r="BK363" i="4"/>
  <c r="J361" i="4"/>
  <c r="J355" i="4"/>
  <c r="BK354" i="4"/>
  <c r="J350" i="4"/>
  <c r="J347" i="4"/>
  <c r="BK333" i="4"/>
  <c r="BK332" i="4"/>
  <c r="BK328" i="4"/>
  <c r="BK320" i="4"/>
  <c r="BK312" i="4"/>
  <c r="J312" i="4"/>
  <c r="BK304" i="4"/>
  <c r="J303" i="4"/>
  <c r="J299" i="4"/>
  <c r="BK293" i="4"/>
  <c r="BK287" i="4"/>
  <c r="J272" i="4"/>
  <c r="J268" i="4"/>
  <c r="J264" i="4"/>
  <c r="BK260" i="4"/>
  <c r="J258" i="4"/>
  <c r="J251" i="4"/>
  <c r="J247" i="4"/>
  <c r="J246" i="4"/>
  <c r="J241" i="4"/>
  <c r="BK235" i="4"/>
  <c r="J228" i="4"/>
  <c r="J226" i="4"/>
  <c r="J222" i="4"/>
  <c r="J220" i="4"/>
  <c r="J217" i="4"/>
  <c r="J216" i="4"/>
  <c r="J210" i="4"/>
  <c r="BK207" i="4"/>
  <c r="BK204" i="4"/>
  <c r="BK196" i="4"/>
  <c r="BK195" i="4"/>
  <c r="BK192" i="4"/>
  <c r="J189" i="4"/>
  <c r="J185" i="4"/>
  <c r="J184" i="4"/>
  <c r="BK180" i="4"/>
  <c r="J172" i="4"/>
  <c r="BK166" i="4"/>
  <c r="BK165" i="4"/>
  <c r="J161" i="4"/>
  <c r="BK159" i="4"/>
  <c r="J178" i="3"/>
  <c r="J177" i="3"/>
  <c r="BK174" i="3"/>
  <c r="BK173" i="3"/>
  <c r="J170" i="3"/>
  <c r="BK169" i="3"/>
  <c r="J167" i="3"/>
  <c r="BK163" i="3"/>
  <c r="J157" i="3"/>
  <c r="BK154" i="3"/>
  <c r="BK151" i="3"/>
  <c r="BK150" i="3"/>
  <c r="J149" i="3"/>
  <c r="BK145" i="3"/>
  <c r="J142" i="3"/>
  <c r="J139" i="3"/>
  <c r="BK136" i="3"/>
  <c r="J132" i="3"/>
  <c r="BK161" i="2"/>
  <c r="J156" i="2"/>
  <c r="J155" i="2"/>
  <c r="BK151" i="2"/>
  <c r="J147" i="2"/>
  <c r="BK143" i="2"/>
  <c r="BK142" i="2"/>
  <c r="J138" i="2"/>
  <c r="J137" i="2"/>
  <c r="BK136" i="2"/>
  <c r="BK132" i="2"/>
  <c r="J128" i="2"/>
  <c r="J127" i="2"/>
  <c r="P126" i="2" l="1"/>
  <c r="AU95" i="1"/>
  <c r="R126" i="2"/>
  <c r="BK131" i="3"/>
  <c r="R131" i="3"/>
  <c r="BK168" i="3"/>
  <c r="J168" i="3" s="1"/>
  <c r="J99" i="3" s="1"/>
  <c r="T168" i="3"/>
  <c r="BK140" i="4"/>
  <c r="R140" i="4"/>
  <c r="BK160" i="4"/>
  <c r="J160" i="4" s="1"/>
  <c r="J99" i="4" s="1"/>
  <c r="R160" i="4"/>
  <c r="BK221" i="4"/>
  <c r="J221" i="4" s="1"/>
  <c r="J100" i="4" s="1"/>
  <c r="P221" i="4"/>
  <c r="T221" i="4"/>
  <c r="P227" i="4"/>
  <c r="R227" i="4"/>
  <c r="BK259" i="4"/>
  <c r="J259" i="4"/>
  <c r="J103" i="4" s="1"/>
  <c r="T259" i="4"/>
  <c r="P362" i="4"/>
  <c r="T362" i="4"/>
  <c r="P383" i="4"/>
  <c r="T383" i="4"/>
  <c r="BK126" i="2"/>
  <c r="J126" i="2"/>
  <c r="J96" i="2" s="1"/>
  <c r="T126" i="2"/>
  <c r="P131" i="3"/>
  <c r="T131" i="3"/>
  <c r="T130" i="3" s="1"/>
  <c r="T129" i="3" s="1"/>
  <c r="P168" i="3"/>
  <c r="R168" i="3"/>
  <c r="P140" i="4"/>
  <c r="T140" i="4"/>
  <c r="P160" i="4"/>
  <c r="T160" i="4"/>
  <c r="R221" i="4"/>
  <c r="BK227" i="4"/>
  <c r="J227" i="4" s="1"/>
  <c r="J101" i="4" s="1"/>
  <c r="T227" i="4"/>
  <c r="P259" i="4"/>
  <c r="R259" i="4"/>
  <c r="BK362" i="4"/>
  <c r="J362" i="4" s="1"/>
  <c r="J104" i="4" s="1"/>
  <c r="R362" i="4"/>
  <c r="BK383" i="4"/>
  <c r="J383" i="4" s="1"/>
  <c r="J105" i="4" s="1"/>
  <c r="R383" i="4"/>
  <c r="BK133" i="7"/>
  <c r="J133" i="7" s="1"/>
  <c r="J98" i="7" s="1"/>
  <c r="P133" i="7"/>
  <c r="R133" i="7"/>
  <c r="T133" i="7"/>
  <c r="BK148" i="7"/>
  <c r="J148" i="7" s="1"/>
  <c r="J100" i="7" s="1"/>
  <c r="P148" i="7"/>
  <c r="R148" i="7"/>
  <c r="T148" i="7"/>
  <c r="E85" i="2"/>
  <c r="J89" i="2"/>
  <c r="F92" i="2"/>
  <c r="BE128" i="2"/>
  <c r="BE132" i="2"/>
  <c r="BE136" i="2"/>
  <c r="BE138" i="2"/>
  <c r="BE142" i="2"/>
  <c r="BE147" i="2"/>
  <c r="F92" i="3"/>
  <c r="J123" i="3"/>
  <c r="BE132" i="3"/>
  <c r="BE139" i="3"/>
  <c r="BE149" i="3"/>
  <c r="BE150" i="3"/>
  <c r="BE151" i="3"/>
  <c r="BE157" i="3"/>
  <c r="BE167" i="3"/>
  <c r="BE169" i="3"/>
  <c r="BE170" i="3"/>
  <c r="BE173" i="3"/>
  <c r="BE178" i="3"/>
  <c r="E85" i="4"/>
  <c r="BE156" i="4"/>
  <c r="BE159" i="4"/>
  <c r="BE161" i="4"/>
  <c r="BE165" i="4"/>
  <c r="BE180" i="4"/>
  <c r="BE189" i="4"/>
  <c r="BE192" i="4"/>
  <c r="BE201" i="4"/>
  <c r="BE207" i="4"/>
  <c r="BE220" i="4"/>
  <c r="BE226" i="4"/>
  <c r="BE235" i="4"/>
  <c r="BE246" i="4"/>
  <c r="BE247" i="4"/>
  <c r="BE258" i="4"/>
  <c r="BE260" i="4"/>
  <c r="BE268" i="4"/>
  <c r="BE272" i="4"/>
  <c r="BE287" i="4"/>
  <c r="BE299" i="4"/>
  <c r="BE303" i="4"/>
  <c r="BE304" i="4"/>
  <c r="BE320" i="4"/>
  <c r="BE328" i="4"/>
  <c r="BE332" i="4"/>
  <c r="BE347" i="4"/>
  <c r="BE350" i="4"/>
  <c r="BE361" i="4"/>
  <c r="BE364" i="4"/>
  <c r="BE365" i="4"/>
  <c r="BE366" i="4"/>
  <c r="BE368" i="4"/>
  <c r="BE369" i="4"/>
  <c r="BE374" i="4"/>
  <c r="BE375" i="4"/>
  <c r="BE382" i="4"/>
  <c r="BE384" i="4"/>
  <c r="BE399" i="4"/>
  <c r="BE426" i="4"/>
  <c r="BE427" i="4"/>
  <c r="BE443" i="4"/>
  <c r="BE453" i="4"/>
  <c r="BE458" i="4"/>
  <c r="BE463" i="4"/>
  <c r="BE464" i="4"/>
  <c r="BE470" i="4"/>
  <c r="BE472" i="4"/>
  <c r="BE479" i="4"/>
  <c r="BE481" i="4"/>
  <c r="BE487" i="4"/>
  <c r="BE489" i="4"/>
  <c r="BE491" i="4"/>
  <c r="BE494" i="4"/>
  <c r="BK493" i="4"/>
  <c r="BK492" i="4" s="1"/>
  <c r="J492" i="4" s="1"/>
  <c r="J107" i="4" s="1"/>
  <c r="E85" i="5"/>
  <c r="J120" i="5"/>
  <c r="BE127" i="5"/>
  <c r="J89" i="6"/>
  <c r="F92" i="6"/>
  <c r="BE127" i="2"/>
  <c r="BE137" i="2"/>
  <c r="BE143" i="2"/>
  <c r="BE151" i="2"/>
  <c r="BE155" i="2"/>
  <c r="BE156" i="2"/>
  <c r="BE161" i="2"/>
  <c r="E85" i="3"/>
  <c r="BE136" i="3"/>
  <c r="BE142" i="3"/>
  <c r="BE145" i="3"/>
  <c r="BE154" i="3"/>
  <c r="BE163" i="3"/>
  <c r="BE174" i="3"/>
  <c r="BE177" i="3"/>
  <c r="J89" i="4"/>
  <c r="F92" i="4"/>
  <c r="BE141" i="4"/>
  <c r="BE151" i="4"/>
  <c r="BE152" i="4"/>
  <c r="BE153" i="4"/>
  <c r="BE166" i="4"/>
  <c r="BE172" i="4"/>
  <c r="BE184" i="4"/>
  <c r="BE185" i="4"/>
  <c r="BE195" i="4"/>
  <c r="BE196" i="4"/>
  <c r="BE204" i="4"/>
  <c r="BE210" i="4"/>
  <c r="BE216" i="4"/>
  <c r="BE217" i="4"/>
  <c r="BE222" i="4"/>
  <c r="BE228" i="4"/>
  <c r="BE241" i="4"/>
  <c r="BE251" i="4"/>
  <c r="BE264" i="4"/>
  <c r="BE293" i="4"/>
  <c r="BE312" i="4"/>
  <c r="BE333" i="4"/>
  <c r="BE354" i="4"/>
  <c r="BE355" i="4"/>
  <c r="BE363" i="4"/>
  <c r="BE367" i="4"/>
  <c r="BE373" i="4"/>
  <c r="BE376" i="4"/>
  <c r="BE387" i="4"/>
  <c r="BE403" i="4"/>
  <c r="BE411" i="4"/>
  <c r="BE417" i="4"/>
  <c r="BE423" i="4"/>
  <c r="BE424" i="4"/>
  <c r="BE425" i="4"/>
  <c r="BE428" i="4"/>
  <c r="BE429" i="4"/>
  <c r="BE435" i="4"/>
  <c r="BE439" i="4"/>
  <c r="BE457" i="4"/>
  <c r="BE459" i="4"/>
  <c r="BE471" i="4"/>
  <c r="BE476" i="4"/>
  <c r="BE477" i="4"/>
  <c r="BE478" i="4"/>
  <c r="BE480" i="4"/>
  <c r="BE488" i="4"/>
  <c r="BK257" i="4"/>
  <c r="J257" i="4"/>
  <c r="J102" i="4" s="1"/>
  <c r="BK490" i="4"/>
  <c r="J490" i="4" s="1"/>
  <c r="J106" i="4" s="1"/>
  <c r="F92" i="5"/>
  <c r="BK126" i="5"/>
  <c r="J126" i="5" s="1"/>
  <c r="J96" i="5" s="1"/>
  <c r="E85" i="6"/>
  <c r="BE127" i="6"/>
  <c r="BK126" i="6"/>
  <c r="J126" i="6"/>
  <c r="J96" i="6" s="1"/>
  <c r="E85" i="7"/>
  <c r="J89" i="7"/>
  <c r="F92" i="7"/>
  <c r="BE134" i="7"/>
  <c r="BE138" i="7"/>
  <c r="BE139" i="7"/>
  <c r="BE142" i="7"/>
  <c r="BE144" i="7"/>
  <c r="BE149" i="7"/>
  <c r="BE150" i="7"/>
  <c r="BE152" i="7"/>
  <c r="BK143" i="7"/>
  <c r="J143" i="7"/>
  <c r="J99" i="7" s="1"/>
  <c r="BK151" i="7"/>
  <c r="J151" i="7" s="1"/>
  <c r="J101" i="7" s="1"/>
  <c r="F36" i="2"/>
  <c r="BA95" i="1"/>
  <c r="F37" i="2"/>
  <c r="BB95" i="1"/>
  <c r="F38" i="2"/>
  <c r="BC95" i="1"/>
  <c r="F36" i="3"/>
  <c r="BA96" i="1"/>
  <c r="F37" i="3"/>
  <c r="BB96" i="1"/>
  <c r="F38" i="3"/>
  <c r="BC96" i="1"/>
  <c r="F36" i="4"/>
  <c r="BA97" i="1"/>
  <c r="F37" i="4"/>
  <c r="BB97" i="1"/>
  <c r="F38" i="4"/>
  <c r="BC97" i="1"/>
  <c r="F36" i="5"/>
  <c r="BA98" i="1"/>
  <c r="J36" i="5"/>
  <c r="AW98" i="1"/>
  <c r="F38" i="5"/>
  <c r="BC98" i="1"/>
  <c r="J36" i="6"/>
  <c r="AW99" i="1"/>
  <c r="F38" i="6"/>
  <c r="BC99" i="1"/>
  <c r="J36" i="2"/>
  <c r="AW95" i="1"/>
  <c r="F39" i="2"/>
  <c r="BD95" i="1"/>
  <c r="J36" i="3"/>
  <c r="AW96" i="1"/>
  <c r="F39" i="3"/>
  <c r="BD96" i="1"/>
  <c r="J36" i="4"/>
  <c r="AW97" i="1"/>
  <c r="F39" i="4"/>
  <c r="BD97" i="1"/>
  <c r="F37" i="5"/>
  <c r="BB98" i="1"/>
  <c r="F39" i="5"/>
  <c r="BD98" i="1"/>
  <c r="F36" i="6"/>
  <c r="BA99" i="1"/>
  <c r="F37" i="6"/>
  <c r="BB99" i="1"/>
  <c r="F39" i="6"/>
  <c r="BD99" i="1"/>
  <c r="F36" i="7"/>
  <c r="BA100" i="1"/>
  <c r="J36" i="7"/>
  <c r="AW100" i="1"/>
  <c r="F37" i="7"/>
  <c r="BB100" i="1"/>
  <c r="F38" i="7"/>
  <c r="BC100" i="1"/>
  <c r="F39" i="7"/>
  <c r="BD100" i="1"/>
  <c r="T132" i="7" l="1"/>
  <c r="T131" i="7"/>
  <c r="R132" i="7"/>
  <c r="R131" i="7"/>
  <c r="P132" i="7"/>
  <c r="P131" i="7"/>
  <c r="AU100" i="1" s="1"/>
  <c r="T139" i="4"/>
  <c r="T138" i="4" s="1"/>
  <c r="P139" i="4"/>
  <c r="P138" i="4" s="1"/>
  <c r="AU97" i="1" s="1"/>
  <c r="P130" i="3"/>
  <c r="P129" i="3"/>
  <c r="AU96" i="1" s="1"/>
  <c r="R139" i="4"/>
  <c r="R138" i="4" s="1"/>
  <c r="BK139" i="4"/>
  <c r="J139" i="4" s="1"/>
  <c r="J97" i="4" s="1"/>
  <c r="R130" i="3"/>
  <c r="R129" i="3"/>
  <c r="BK130" i="3"/>
  <c r="J130" i="3"/>
  <c r="J97" i="3" s="1"/>
  <c r="J30" i="2"/>
  <c r="J131" i="3"/>
  <c r="J98" i="3"/>
  <c r="J140" i="4"/>
  <c r="J98" i="4"/>
  <c r="J493" i="4"/>
  <c r="J108" i="4"/>
  <c r="J30" i="6"/>
  <c r="J30" i="5"/>
  <c r="BK132" i="7"/>
  <c r="J132" i="7"/>
  <c r="J97" i="7" s="1"/>
  <c r="J105" i="5"/>
  <c r="J99" i="5" s="1"/>
  <c r="J31" i="5" s="1"/>
  <c r="BA94" i="1"/>
  <c r="W30" i="1"/>
  <c r="BC94" i="1"/>
  <c r="W32" i="1"/>
  <c r="BB94" i="1"/>
  <c r="AX94" i="1"/>
  <c r="BD94" i="1"/>
  <c r="W33" i="1"/>
  <c r="BK129" i="3" l="1"/>
  <c r="J129" i="3"/>
  <c r="J96" i="3" s="1"/>
  <c r="BE105" i="5"/>
  <c r="BK138" i="4"/>
  <c r="J138" i="4"/>
  <c r="J96" i="4" s="1"/>
  <c r="BK131" i="7"/>
  <c r="J131" i="7" s="1"/>
  <c r="J96" i="7" s="1"/>
  <c r="AU94" i="1"/>
  <c r="J107" i="5"/>
  <c r="AY94" i="1"/>
  <c r="W31" i="1"/>
  <c r="J105" i="2"/>
  <c r="J99" i="2"/>
  <c r="J31" i="2" s="1"/>
  <c r="J32" i="2" s="1"/>
  <c r="AG95" i="1" s="1"/>
  <c r="J35" i="5"/>
  <c r="AV98" i="1" s="1"/>
  <c r="AT98" i="1" s="1"/>
  <c r="J32" i="5"/>
  <c r="AG98" i="1"/>
  <c r="AN98" i="1" s="1"/>
  <c r="J105" i="6"/>
  <c r="J99" i="6" s="1"/>
  <c r="J31" i="6" s="1"/>
  <c r="J32" i="6" s="1"/>
  <c r="AG99" i="1" s="1"/>
  <c r="AW94" i="1"/>
  <c r="AK30" i="1"/>
  <c r="J30" i="3" l="1"/>
  <c r="BE105" i="2"/>
  <c r="J35" i="2" s="1"/>
  <c r="AV95" i="1" s="1"/>
  <c r="AT95" i="1" s="1"/>
  <c r="J30" i="4"/>
  <c r="BE105" i="6"/>
  <c r="F35" i="6" s="1"/>
  <c r="AZ99" i="1" s="1"/>
  <c r="J30" i="7"/>
  <c r="J41" i="5"/>
  <c r="J107" i="6"/>
  <c r="J107" i="2"/>
  <c r="F35" i="5"/>
  <c r="AZ98" i="1"/>
  <c r="J117" i="4"/>
  <c r="J111" i="4" s="1"/>
  <c r="J31" i="4" s="1"/>
  <c r="J41" i="2" l="1"/>
  <c r="BE117" i="4"/>
  <c r="J35" i="4" s="1"/>
  <c r="AV97" i="1" s="1"/>
  <c r="AT97" i="1" s="1"/>
  <c r="AN95" i="1"/>
  <c r="J119" i="4"/>
  <c r="F35" i="2"/>
  <c r="AZ95" i="1"/>
  <c r="J108" i="3"/>
  <c r="J102" i="3"/>
  <c r="J31" i="3" s="1"/>
  <c r="J32" i="3" s="1"/>
  <c r="AG96" i="1" s="1"/>
  <c r="J32" i="4"/>
  <c r="AG97" i="1" s="1"/>
  <c r="J35" i="6"/>
  <c r="AV99" i="1" s="1"/>
  <c r="AT99" i="1" s="1"/>
  <c r="J110" i="7"/>
  <c r="J104" i="7" s="1"/>
  <c r="J31" i="7" s="1"/>
  <c r="J32" i="7" s="1"/>
  <c r="AG100" i="1" s="1"/>
  <c r="BE108" i="3" l="1"/>
  <c r="J41" i="6"/>
  <c r="BE110" i="7"/>
  <c r="J41" i="4"/>
  <c r="AN99" i="1"/>
  <c r="AN97" i="1"/>
  <c r="J112" i="7"/>
  <c r="F35" i="4"/>
  <c r="AZ97" i="1" s="1"/>
  <c r="J35" i="3"/>
  <c r="AV96" i="1" s="1"/>
  <c r="AT96" i="1" s="1"/>
  <c r="J110" i="3"/>
  <c r="J35" i="7"/>
  <c r="AV100" i="1" s="1"/>
  <c r="AT100" i="1" s="1"/>
  <c r="AG94" i="1"/>
  <c r="AK26" i="1"/>
  <c r="J41" i="3" l="1"/>
  <c r="J41" i="7"/>
  <c r="AN96" i="1"/>
  <c r="AN100" i="1"/>
  <c r="F35" i="3"/>
  <c r="AZ96" i="1"/>
  <c r="F35" i="7"/>
  <c r="AZ100" i="1"/>
  <c r="AZ94" i="1" l="1"/>
  <c r="W29" i="1"/>
  <c r="AV94" i="1" l="1"/>
  <c r="AK29" i="1"/>
  <c r="AK35" i="1" s="1"/>
  <c r="AT94" i="1" l="1"/>
  <c r="AN94" i="1"/>
</calcChain>
</file>

<file path=xl/sharedStrings.xml><?xml version="1.0" encoding="utf-8"?>
<sst xmlns="http://schemas.openxmlformats.org/spreadsheetml/2006/main" count="6108" uniqueCount="838">
  <si>
    <t>Export Komplet</t>
  </si>
  <si>
    <t/>
  </si>
  <si>
    <t>2.0</t>
  </si>
  <si>
    <t>False</t>
  </si>
  <si>
    <t>{cd585d9b-51b6-4f00-b835-9f531c9d6745}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</si>
  <si>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</si>
  <si>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</si>
  <si>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</si>
  <si>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</si>
  <si>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</si>
  <si>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</si>
  <si>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</si>
  <si>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</si>
  <si>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</si>
  <si>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</si>
  <si>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</si>
  <si>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Regenerace sídliště Muglinov-10.etapa-ul.Vdovská</t>
  </si>
  <si>
    <t>KSO:</t>
  </si>
  <si>
    <t>CC-CZ:</t>
  </si>
  <si>
    <t>Místo:</t>
  </si>
  <si>
    <t xml:space="preserve"> </t>
  </si>
  <si>
    <t>Datum:</t>
  </si>
  <si>
    <t>15. 6. 2020</t>
  </si>
  <si>
    <t>Zadavatel:</t>
  </si>
  <si>
    <t>IČ:</t>
  </si>
  <si>
    <t>Statutární město Ostrava,MOb Slezská Ostrava</t>
  </si>
  <si>
    <t>DIČ:</t>
  </si>
  <si>
    <t>Uchazeč:</t>
  </si>
  <si>
    <t>Projektant:</t>
  </si>
  <si>
    <t>HaskoningDHV Czech Republic,spol.s.r.o.,</t>
  </si>
  <si>
    <t>True</t>
  </si>
  <si>
    <t>Zpracovatel:</t>
  </si>
  <si>
    <t>Pflegrová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</si>
  <si>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</si>
  <si>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</si>
  <si>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</si>
  <si>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</si>
  <si>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</si>
  <si>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</si>
  <si>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</si>
  <si>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</si>
  <si>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</si>
  <si>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</si>
  <si>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</si>
  <si>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</si>
  <si>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</si>
  <si>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</si>
  <si>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</si>
  <si>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</si>
  <si>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</si>
  <si>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</si>
  <si>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</si>
  <si>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</si>
  <si>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</si>
  <si>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</si>
  <si>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</si>
  <si>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</si>
  <si>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</si>
  <si>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</si>
  <si>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</si>
  <si>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</si>
  <si>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</si>
  <si>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</si>
  <si>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</si>
  <si>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</si>
  <si>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</si>
  <si>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</si>
  <si>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</si>
  <si>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</si>
  <si>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</si>
  <si>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</si>
  <si>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</si>
  <si>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</si>
  <si>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</si>
  <si>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</si>
  <si>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</si>
  <si>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</si>
  <si>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</si>
  <si>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</si>
  <si>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</si>
  <si>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SO 00 Všeobecné a předběžné položky</t>
  </si>
  <si>
    <t>STA</t>
  </si>
  <si>
    <t>{4b4fd4f1-9cb4-4fbd-a9be-50389a81cf72}</t>
  </si>
  <si>
    <t>2</t>
  </si>
  <si>
    <t>SO 01 Demolice a příprava území</t>
  </si>
  <si>
    <t>{5d91e4e7-a815-46bc-8614-b66879aeb409}</t>
  </si>
  <si>
    <t>3</t>
  </si>
  <si>
    <t>SO 02 Místní komunikace</t>
  </si>
  <si>
    <t>{04c514e1-9aa6-4551-a751-bbd1c916adb3}</t>
  </si>
  <si>
    <t>4</t>
  </si>
  <si>
    <t>SO 04 Veřejné osvětlení</t>
  </si>
  <si>
    <t>{27609fdc-4073-4e5e-94b3-58abb85a05ab}</t>
  </si>
  <si>
    <t>5</t>
  </si>
  <si>
    <t>SO 07.2 Vegetační úpravy</t>
  </si>
  <si>
    <t>{01e4758e-6228-41ef-bd13-16ff12f5c705}</t>
  </si>
  <si>
    <t>6</t>
  </si>
  <si>
    <t>SO 09 Ostatní vybavení</t>
  </si>
  <si>
    <t>{07b7b474-c287-4f9b-b937-e1aaa0a0d371}</t>
  </si>
  <si>
    <t>KRYCÍ LIST SOUPISU PRACÍ</t>
  </si>
  <si>
    <t>Objekt:</t>
  </si>
  <si>
    <t>1 - SO 00 Všeobecné a předběžné položky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</si>
  <si>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</si>
  <si>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</si>
  <si>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</si>
  <si>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</si>
  <si>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</si>
  <si>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</si>
  <si>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</si>
  <si>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</si>
  <si>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</si>
  <si>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</si>
  <si>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</si>
  <si>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</si>
  <si>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</si>
  <si>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</si>
  <si>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</si>
  <si>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</si>
  <si>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</si>
  <si>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</si>
  <si>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</si>
  <si>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</si>
  <si>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</si>
  <si>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</si>
  <si>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</si>
  <si>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</si>
  <si>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</si>
  <si>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</si>
  <si>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</si>
  <si>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</si>
  <si>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</si>
  <si>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</si>
  <si>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</si>
  <si>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celk</t>
  </si>
  <si>
    <t>ROZPOCET</t>
  </si>
  <si>
    <t>-1459475150</t>
  </si>
  <si>
    <t>Vytýčení stávajících  inženýrských sítí</t>
  </si>
  <si>
    <t>kpl</t>
  </si>
  <si>
    <t>-536025604</t>
  </si>
  <si>
    <t>VV</t>
  </si>
  <si>
    <t>položku ocení dodavatel dle svých odborných zkušeností z ohledem na rozsah stavby</t>
  </si>
  <si>
    <t>Součet</t>
  </si>
  <si>
    <t>175827722</t>
  </si>
  <si>
    <t>vytýčení polohopisu a výškopisu novostaveb a rekonstrukcí,spolupráce při upřesňování v průběhu stavebních prací</t>
  </si>
  <si>
    <t>Zaměření skutečného provedení stavby</t>
  </si>
  <si>
    <t>-734595162</t>
  </si>
  <si>
    <t>Dokumentace DSPS</t>
  </si>
  <si>
    <t>-25979747</t>
  </si>
  <si>
    <t>Pomocné práce pro ochranu stávajících inženýrských sítí</t>
  </si>
  <si>
    <t>491884996</t>
  </si>
  <si>
    <t>položku ocení dodavatel dle svých odborných zkušeností s ohledem na rozsah stavby</t>
  </si>
  <si>
    <t>7</t>
  </si>
  <si>
    <t>Provizorní dopravní značení</t>
  </si>
  <si>
    <t>-518496646</t>
  </si>
  <si>
    <t>8</t>
  </si>
  <si>
    <t>Zabezpečení výstavby,technický dozor investora</t>
  </si>
  <si>
    <t>-423448432</t>
  </si>
  <si>
    <t>zajišťuje investor-není předmětem dodávky zhotovitele</t>
  </si>
  <si>
    <t>9</t>
  </si>
  <si>
    <t>Zabezpečení výstavby-Autorský dozor</t>
  </si>
  <si>
    <t>532360531</t>
  </si>
  <si>
    <t xml:space="preserve">zajišťuje investor,není předmětem dodávky zhotovitele </t>
  </si>
  <si>
    <t>10</t>
  </si>
  <si>
    <t>Zabezpečení výstavby-vypracování plánu BOZP</t>
  </si>
  <si>
    <t>-957928900</t>
  </si>
  <si>
    <t>Aktualizace a kontrolní činnost koordinátora BOZP při realizaci stavby</t>
  </si>
  <si>
    <t>11</t>
  </si>
  <si>
    <t>Vypracování výrobní dokumentace</t>
  </si>
  <si>
    <t>-582361412</t>
  </si>
  <si>
    <t>12</t>
  </si>
  <si>
    <t>Vypracování dodavatelské dokumentace</t>
  </si>
  <si>
    <t>-79619034</t>
  </si>
  <si>
    <t>dokumentace pro užívání stavby-provedené výchozí revize,certifikáty,záruční listy,doklady o ověření požadovaných vlastností výrobků,provozní předpisy,</t>
  </si>
  <si>
    <t>návody na údržbu a opravy,seznamnáhradních dílů,zaškolení údržby</t>
  </si>
  <si>
    <t>13</t>
  </si>
  <si>
    <t>Zkoušení dle potřeby stavby</t>
  </si>
  <si>
    <t>1676841113</t>
  </si>
  <si>
    <t>2 - SO 01 Demolice a příprava území</t>
  </si>
  <si>
    <t>HSV - Práce a dodávky HSV</t>
  </si>
  <si>
    <t xml:space="preserve">    1 - Zemní práce</t>
  </si>
  <si>
    <t xml:space="preserve">    997 - Přesun sutě</t>
  </si>
  <si>
    <t>HSV</t>
  </si>
  <si>
    <t>Práce a dodávky HSV</t>
  </si>
  <si>
    <t>Zemní práce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</si>
  <si>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</si>
  <si>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</si>
  <si>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m2</t>
  </si>
  <si>
    <t>CS ÚRS 2020 01</t>
  </si>
  <si>
    <t>662441354</t>
  </si>
  <si>
    <t>chodník dlážděný</t>
  </si>
  <si>
    <t>15,0</t>
  </si>
  <si>
    <t>113107221</t>
  </si>
  <si>
    <t>Odstranění podkladů nebo krytů strojně plochy jednotlivě přes 200 m2 s přemístěním hmot na skládku na vzdálenost do 20 m nebo s naložením na dopravní prostředek z kameniva hrubého drceného, o tl. vrstvy do 100 mm</t>
  </si>
  <si>
    <t>854666840</t>
  </si>
  <si>
    <t>327,0+591,0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</si>
  <si>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</si>
  <si>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</si>
  <si>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458857909</t>
  </si>
  <si>
    <t>327,0+25,0+15,0+21,0</t>
  </si>
  <si>
    <t>113107223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</si>
  <si>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</si>
  <si>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1078700312</t>
  </si>
  <si>
    <t>611,0+1405,0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</si>
  <si>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</si>
  <si>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</si>
  <si>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-1182231926</t>
  </si>
  <si>
    <t>chodníky</t>
  </si>
  <si>
    <t>1145,0</t>
  </si>
  <si>
    <t>113107243</t>
  </si>
  <si>
    <t>Odstranění podkladů nebo krytů strojně plochy jednotlivě přes 200 m2 s přemístěním hmot na skládku na vzdálenost do 20 m nebo s naložením na dopravní prostředek živičných, o tl. vrstvy přes 100 do 150 mm</t>
  </si>
  <si>
    <t>-184526985</t>
  </si>
  <si>
    <t>113107333</t>
  </si>
  <si>
    <t>Odstranění podkladů nebo krytů strojně plochy jednotlivě do 50 m2 s přemístěním hmot na skládku na vzdálenost do 3 m nebo s naložením na dopravní prostředek z betonu prostého, o tl. vrstvy přes 300 do 400 mm</t>
  </si>
  <si>
    <t>-1142562860</t>
  </si>
  <si>
    <t>113202111</t>
  </si>
  <si>
    <t>Vytrhání obrub  s vybouráním lože, s přemístěním hmot na skládku na vzdálenost do 3 m nebo s naložením na dopravní prostředek z krajníků nebo obrubníků stojatých</t>
  </si>
  <si>
    <t>m</t>
  </si>
  <si>
    <t>19530273</t>
  </si>
  <si>
    <t>531,0+793,0</t>
  </si>
  <si>
    <t>121112003</t>
  </si>
  <si>
    <t>Sejmutí ornice ručně při souvislé ploše, tl. vrstvy do 200 mm</t>
  </si>
  <si>
    <t>-1601492761</t>
  </si>
  <si>
    <t>57,0*0,1</t>
  </si>
  <si>
    <t>129911121</t>
  </si>
  <si>
    <t>Bourání konstrukcí v odkopávkách a prokopávkách ručně s přemístěním suti na hromady na vzdálenost do 20 m nebo s naložením na dopravní prostředek z betonu prostého neprokládaného</t>
  </si>
  <si>
    <t>m3</t>
  </si>
  <si>
    <t>1953358927</t>
  </si>
  <si>
    <t>schodiště</t>
  </si>
  <si>
    <t>4,0</t>
  </si>
  <si>
    <t>zídky u kontejneru</t>
  </si>
  <si>
    <t>27,0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</si>
  <si>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</si>
  <si>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</si>
  <si>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-1427764167</t>
  </si>
  <si>
    <t>odvoz ornice na skládku</t>
  </si>
  <si>
    <t>5,7</t>
  </si>
  <si>
    <t>162751137</t>
  </si>
  <si>
    <t>Vodorovné přemístění výkopku nebo sypaniny po suchu na obvyklém dopravním prostředku, bez naložení výkopku, avšak se složením bez rozhrnutí z horniny třídy těžitelnosti II na vzdálenost skupiny 4 a 5 na vzdálenost přes 9 000 do 10 000 m</t>
  </si>
  <si>
    <t>-1975197276</t>
  </si>
  <si>
    <t>997</t>
  </si>
  <si>
    <t>Přesun sutě</t>
  </si>
  <si>
    <t>997221551</t>
  </si>
  <si>
    <t>Vodorovná doprava suti  bez naložení, ale se složením a s hrubým urovnáním ze sypkých materiálů, na vzdálenost do 1 km</t>
  </si>
  <si>
    <t>t</t>
  </si>
  <si>
    <t>-1281412800</t>
  </si>
  <si>
    <t>14</t>
  </si>
  <si>
    <t>997221559</t>
  </si>
  <si>
    <t>Vodorovná doprava suti  bez naložení, ale se složením a s hrubým urovnáním Příplatek k ceně za každý další i započatý 1 km přes 1 km</t>
  </si>
  <si>
    <t>1125150475</t>
  </si>
  <si>
    <t>2732,846*9</t>
  </si>
  <si>
    <t>997221611</t>
  </si>
  <si>
    <t>Nakládání na dopravní prostředky  pro vodorovnou dopravu suti</t>
  </si>
  <si>
    <t>1361848960</t>
  </si>
  <si>
    <t>16</t>
  </si>
  <si>
    <t>997221861</t>
  </si>
  <si>
    <t>Poplatek za uložení stavebního odpadu na recyklační skládce (skládkovné) z prostého betonu zatříděného do Katalogu odpadů pod kódem 17 01 01</t>
  </si>
  <si>
    <t>-1298749429</t>
  </si>
  <si>
    <t>294,85+62,0</t>
  </si>
  <si>
    <t>17</t>
  </si>
  <si>
    <t>997221873</t>
  </si>
  <si>
    <t>Poplatek za uložení stavebního odpadu na recyklační skládce (skládkovné) zeminy a kamení zatříděného do Katalogu odpadů pod kódem 17 05 04</t>
  </si>
  <si>
    <t>974420596</t>
  </si>
  <si>
    <t>18</t>
  </si>
  <si>
    <t>997221875</t>
  </si>
  <si>
    <t>Poplatek za uložení stavebního odpadu na recyklační skládce (skládkovné) asfaltového bez obsahu dehtu zatříděného do Katalogu odpadů pod kódem 17 03 02</t>
  </si>
  <si>
    <t>-1013231120</t>
  </si>
  <si>
    <t>3 - SO 02 Místní komunikace</t>
  </si>
  <si>
    <t xml:space="preserve">    00 - Sanace podloží</t>
  </si>
  <si>
    <t xml:space="preserve">    2 - Zakládání</t>
  </si>
  <si>
    <t xml:space="preserve">    4 - Vodorovné konstrukce</t>
  </si>
  <si>
    <t xml:space="preserve">    469 - Stavební práce při elektromontážích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</si>
  <si>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</si>
  <si>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</si>
  <si>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</si>
  <si>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</si>
  <si>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</si>
  <si>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</si>
  <si>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>00</t>
  </si>
  <si>
    <t>Sanace podloží</t>
  </si>
  <si>
    <t>122252205</t>
  </si>
  <si>
    <t>Odkopávky a prokopávky nezapažené pro silnice a dálnice strojně v hornině třídy těžitelnosti I přes 500 do 1 000 m3</t>
  </si>
  <si>
    <t>-1072697168</t>
  </si>
  <si>
    <t>pochůzí plochy</t>
  </si>
  <si>
    <t>(470,0+42,0)*0,2</t>
  </si>
  <si>
    <t>parkoviště v místě novostaveb</t>
  </si>
  <si>
    <t>327,0*0,3</t>
  </si>
  <si>
    <t>rekonstrukce ul.Vdovská</t>
  </si>
  <si>
    <t>1405,0*0,3</t>
  </si>
  <si>
    <t>vozovky v místech parkovišť</t>
  </si>
  <si>
    <t>590,0*0,3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</si>
  <si>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</si>
  <si>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</si>
  <si>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-1291840606</t>
  </si>
  <si>
    <t>171152121</t>
  </si>
  <si>
    <t>Uložení sypaniny do zhutněných násypů pro silnice, dálnice a letiště s rozprostřením sypaniny ve vrstvách, s hrubým urovnáním a uzavřením povrchu násypu z hornin nesoudržných kamenitých</t>
  </si>
  <si>
    <t>-1203564671</t>
  </si>
  <si>
    <t>M</t>
  </si>
  <si>
    <t>58333674</t>
  </si>
  <si>
    <t>kamenivo těžené hrubé frakce 16/32</t>
  </si>
  <si>
    <t>-130917540</t>
  </si>
  <si>
    <t>799,0*1,67</t>
  </si>
  <si>
    <t>171201231</t>
  </si>
  <si>
    <t>105508574</t>
  </si>
  <si>
    <t>799,0*1,5</t>
  </si>
  <si>
    <t>171251201</t>
  </si>
  <si>
    <t>Uložení sypaniny na skládky nebo meziskládky bez hutnění s upravením uložené sypaniny do předepsaného tvaru</t>
  </si>
  <si>
    <t>806634988</t>
  </si>
  <si>
    <t>122151104</t>
  </si>
  <si>
    <t>Odkopávky a prokopávky nezapažené strojně v hornině třídy těžitelnosti I skupiny 1 a 2 přes 100 do 500 m3</t>
  </si>
  <si>
    <t>1578101302</t>
  </si>
  <si>
    <t>těžení a naložení orníce pro ohumusování</t>
  </si>
  <si>
    <t>1259,0*0,1</t>
  </si>
  <si>
    <t>122252204</t>
  </si>
  <si>
    <t>Odkopávky a prokopávky nezapažené pro silnice a dálnice strojně v hornině třídy těžitelnosti I přes 100 do 500 m3</t>
  </si>
  <si>
    <t>-595570629</t>
  </si>
  <si>
    <t>132151102</t>
  </si>
  <si>
    <t>Hloubení nezapažených rýh šířky do 800 mm strojně s urovnáním dna do předepsaného profilu a spádu v hornině třídy těžitelnosti I skupiny 1 a 2 přes 20 do 50 m3</t>
  </si>
  <si>
    <t>-326933889</t>
  </si>
  <si>
    <t>Výkop pro drenáž</t>
  </si>
  <si>
    <t>474,0*0,4*0,4</t>
  </si>
  <si>
    <t>chráničky</t>
  </si>
  <si>
    <t>8,0*0,8*0,8</t>
  </si>
  <si>
    <t>132251253</t>
  </si>
  <si>
    <t>Hloubení nezapažených rýh šířky přes 800 do 2 000 mm strojně s urovnáním dna do předepsaného profilu a spádu v hornině třídy těžitelnosti I skupiny 3 přes 50 do 100 m3</t>
  </si>
  <si>
    <t>1139496532</t>
  </si>
  <si>
    <t>výkop pro potrubí</t>
  </si>
  <si>
    <t>10,0*1,0*1,5</t>
  </si>
  <si>
    <t>vpustě</t>
  </si>
  <si>
    <t>1,5*1,5*1,8*13</t>
  </si>
  <si>
    <t>12,0</t>
  </si>
  <si>
    <t>151101101</t>
  </si>
  <si>
    <t>Zřízení pažení a rozepření stěn rýh pro podzemní vedení příložné pro jakoukoliv mezerovitost, hloubky do 2 m</t>
  </si>
  <si>
    <t>-283174038</t>
  </si>
  <si>
    <t>10,0*1,5*2</t>
  </si>
  <si>
    <t>2*(1,5+1,5)*1,8*13</t>
  </si>
  <si>
    <t>151101111</t>
  </si>
  <si>
    <t>Odstranění pažení a rozepření stěn rýh pro podzemní vedení s uložením materiálu na vzdálenost do 3 m od kraje výkopu příložné, hloubky do 2 m</t>
  </si>
  <si>
    <t>846375742</t>
  </si>
  <si>
    <t>-1693750152</t>
  </si>
  <si>
    <t>dovoz ornice ze skládky pro ohumusování</t>
  </si>
  <si>
    <t>125,9</t>
  </si>
  <si>
    <t>-1796759456</t>
  </si>
  <si>
    <t>(80,96+79,65+55,0)-18,0</t>
  </si>
  <si>
    <t>-1944596351</t>
  </si>
  <si>
    <t>197,61*1,5</t>
  </si>
  <si>
    <t>-600938979</t>
  </si>
  <si>
    <t>174151101</t>
  </si>
  <si>
    <t>Zásyp sypaninou z jakékoliv horniny strojně s uložením výkopku ve vrstvách se zhutněním jam, šachet, rýh nebo kolem objektů v těchto vykopávkách</t>
  </si>
  <si>
    <t>-1169731633</t>
  </si>
  <si>
    <t>výkop</t>
  </si>
  <si>
    <t>79,65-(5,0+3,931+11,98)</t>
  </si>
  <si>
    <t>-0,45*13</t>
  </si>
  <si>
    <t>185399177</t>
  </si>
  <si>
    <t>52,889*1,67</t>
  </si>
  <si>
    <t>19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</si>
  <si>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</si>
  <si>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</si>
  <si>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1916866047</t>
  </si>
  <si>
    <t>10,0*1,0*0,5</t>
  </si>
  <si>
    <t>20</t>
  </si>
  <si>
    <t>58331351</t>
  </si>
  <si>
    <t>kamenivo těžené drobné frakce 0/4</t>
  </si>
  <si>
    <t>2114219106</t>
  </si>
  <si>
    <t>5,0*1,67</t>
  </si>
  <si>
    <t>181351113</t>
  </si>
  <si>
    <t>Rozprostření a urovnání ornice v rovině nebo ve svahu sklonu do 1:5 strojně při souvislé ploše přes 500 m2, tl. vrstvy do 200 mm</t>
  </si>
  <si>
    <t>-85842189</t>
  </si>
  <si>
    <t>plochy po vybouraných konstrukcí</t>
  </si>
  <si>
    <t>317,0</t>
  </si>
  <si>
    <t>plocha podel obrub</t>
  </si>
  <si>
    <t>942,0</t>
  </si>
  <si>
    <t>22</t>
  </si>
  <si>
    <t>181411131</t>
  </si>
  <si>
    <t>Založení trávníku na půdě předem připravené plochy do 1000 m2 výsevem včetně utažení parkového v rovině nebo na svahu do 1:5</t>
  </si>
  <si>
    <t>-1150343152</t>
  </si>
  <si>
    <t>23</t>
  </si>
  <si>
    <t>00572410</t>
  </si>
  <si>
    <t>osivo směs travní parková</t>
  </si>
  <si>
    <t>kg</t>
  </si>
  <si>
    <t>756024240</t>
  </si>
  <si>
    <t>1259,0*0,025</t>
  </si>
  <si>
    <t>24</t>
  </si>
  <si>
    <t>181951112</t>
  </si>
  <si>
    <t>Úprava pláně vyrovnáním výškových rozdílů strojně v hornině třídy těžitelnosti I, skupiny 1 až 3 se zhutněním</t>
  </si>
  <si>
    <t>-72451999</t>
  </si>
  <si>
    <t>Zakládání</t>
  </si>
  <si>
    <t>25</t>
  </si>
  <si>
    <t>211531111</t>
  </si>
  <si>
    <t>Výplň kamenivem do rýh odvodňovacích žeber nebo trativodů  bez zhutnění, s úpravou povrchu výplně kamenivem hrubým drceným frakce 16 až 63 mm</t>
  </si>
  <si>
    <t>1069798213</t>
  </si>
  <si>
    <t xml:space="preserve">trativody </t>
  </si>
  <si>
    <t>474,0*0,4*0,3</t>
  </si>
  <si>
    <t>26</t>
  </si>
  <si>
    <t>212752101</t>
  </si>
  <si>
    <t>Trativody z drenážních trubek pro liniové stavby a komunikace se zřízením štěrkového lože pod trubky a s jejich obsypem v otevřeném výkopu trubka korugovaná sendvičová PE-HD SN 4 celoperforovaná 360° DN 100</t>
  </si>
  <si>
    <t>1254381758</t>
  </si>
  <si>
    <t>Vodorovné konstrukce</t>
  </si>
  <si>
    <t>27</t>
  </si>
  <si>
    <t>430321515</t>
  </si>
  <si>
    <t>Schodišťové konstrukce a rampy z betonu železového (bez výztuže)  stupně, schodnice, ramena, podesty s nosníky tř. C 20/25</t>
  </si>
  <si>
    <t>1405076125</t>
  </si>
  <si>
    <t>2,5*0,30*0,8*6</t>
  </si>
  <si>
    <t>2,0*4,05*0,2</t>
  </si>
  <si>
    <t>2,0*3,669*0,2*2</t>
  </si>
  <si>
    <t>4,05*0,25*0,65*4</t>
  </si>
  <si>
    <t>3,669*0,25*0,65*2</t>
  </si>
  <si>
    <t>28</t>
  </si>
  <si>
    <t>430362021</t>
  </si>
  <si>
    <t>Výztuž schodišťových konstrukcí a ramp  stupňů, schodnic, ramen, podest s nosníky ze svařovaných sítí z drátů typu KARI</t>
  </si>
  <si>
    <t>-504406394</t>
  </si>
  <si>
    <t>2,0*4,05*0,00516</t>
  </si>
  <si>
    <t>2,0*3,669*0,00516</t>
  </si>
  <si>
    <t>4,05*1,0*4*0,00516</t>
  </si>
  <si>
    <t>3,339*1,0*2*0,00516</t>
  </si>
  <si>
    <t>29</t>
  </si>
  <si>
    <t>431351121</t>
  </si>
  <si>
    <t>Bednění podest, podstupňových desek a ramp včetně podpěrné konstrukce  výšky do 4 m půdorysně přímočarých zřízení</t>
  </si>
  <si>
    <t>374257717</t>
  </si>
  <si>
    <t>(4,05+3,669+3,669)*0,65*2</t>
  </si>
  <si>
    <t>0,25*0,65*12</t>
  </si>
  <si>
    <t>2,5*0,9*12</t>
  </si>
  <si>
    <t>30</t>
  </si>
  <si>
    <t>431351122</t>
  </si>
  <si>
    <t>Bednění podest, podstupňových desek a ramp včetně podpěrné konstrukce  výšky do 4 m půdorysně přímočarých odstranění</t>
  </si>
  <si>
    <t>-1600554187</t>
  </si>
  <si>
    <t>31</t>
  </si>
  <si>
    <t>451317777</t>
  </si>
  <si>
    <t>Podklad nebo lože pod dlažbu (přídlažbu)  v ploše vodorovné nebo ve sklonu do 1:5, tloušťky od 50 do 100 mm z betonu prostého</t>
  </si>
  <si>
    <t>1269711576</t>
  </si>
  <si>
    <t>pod dlažbu schodiště</t>
  </si>
  <si>
    <t>2,0*0,35*28</t>
  </si>
  <si>
    <t>32</t>
  </si>
  <si>
    <t>451572111</t>
  </si>
  <si>
    <t>Lože pod potrubí, stoky a drobné objekty v otevřeném výkopu z kameniva drobného těženého 0 až 4 mm</t>
  </si>
  <si>
    <t>-1673950401</t>
  </si>
  <si>
    <t>potrubí</t>
  </si>
  <si>
    <t>10,06*1,0*0,1</t>
  </si>
  <si>
    <t>1,5*1,5*0,1*13</t>
  </si>
  <si>
    <t>469</t>
  </si>
  <si>
    <t>Stavební práce při elektromontážích</t>
  </si>
  <si>
    <t>33</t>
  </si>
  <si>
    <t>469-01</t>
  </si>
  <si>
    <t>Půlená chránička AROT+chránička KOPOFLEX DN110(náhradní prostup)uložené ve společném výkopu)vč.lože a obsypu</t>
  </si>
  <si>
    <t>-1374357370</t>
  </si>
  <si>
    <t>Komunikace pozemní</t>
  </si>
  <si>
    <t>34</t>
  </si>
  <si>
    <t>564811111</t>
  </si>
  <si>
    <t>Podklad ze štěrkodrti ŠD  s rozprostřením a zhutněním, po zhutnění tl. 50 mm</t>
  </si>
  <si>
    <t>-1792851029</t>
  </si>
  <si>
    <t>pochůzí plochy-rekonstruované</t>
  </si>
  <si>
    <t>471,0</t>
  </si>
  <si>
    <t>35</t>
  </si>
  <si>
    <t>564811113</t>
  </si>
  <si>
    <t>Podklad ze štěrkodrti ŠD  s rozprostřením a zhutněním, po zhutnění tl. 70 mm</t>
  </si>
  <si>
    <t>-1902192789</t>
  </si>
  <si>
    <t>upravovaná parkoviště v místech novostaveb</t>
  </si>
  <si>
    <t>327,0</t>
  </si>
  <si>
    <t>36</t>
  </si>
  <si>
    <t>564831111</t>
  </si>
  <si>
    <t>Podklad ze štěrkodrti ŠD  s rozprostřením a zhutněním, po zhutnění tl. 100 mm</t>
  </si>
  <si>
    <t>-620069400</t>
  </si>
  <si>
    <t>vozovka v místech rekonstrukce parkovišťre</t>
  </si>
  <si>
    <t>591,0</t>
  </si>
  <si>
    <t>37</t>
  </si>
  <si>
    <t>564851111</t>
  </si>
  <si>
    <t>Podklad ze štěrkodrti ŠD  s rozprostřením a zhutněním, po zhutnění tl. 150 mm</t>
  </si>
  <si>
    <t>250992003</t>
  </si>
  <si>
    <t>470,0+42,0</t>
  </si>
  <si>
    <t>ul.Vdovská</t>
  </si>
  <si>
    <t>1405,0*2</t>
  </si>
  <si>
    <t>rekonstrukce parkovišť</t>
  </si>
  <si>
    <t>590,0*2</t>
  </si>
  <si>
    <t>plochy pro kontejnery</t>
  </si>
  <si>
    <t>25,0</t>
  </si>
  <si>
    <t>vjezdy</t>
  </si>
  <si>
    <t>3,0*2</t>
  </si>
  <si>
    <t>4,0*2,0*2</t>
  </si>
  <si>
    <t>4,4*2,0</t>
  </si>
  <si>
    <t>38</t>
  </si>
  <si>
    <t>564861111</t>
  </si>
  <si>
    <t>Podklad ze štěrkodrti ŠD  s rozprostřením a zhutněním, po zhutnění tl. 200 mm</t>
  </si>
  <si>
    <t>1407513931</t>
  </si>
  <si>
    <t>parkoviště v místech novostaveb</t>
  </si>
  <si>
    <t>vjezdy-dlažba</t>
  </si>
  <si>
    <t>23,0</t>
  </si>
  <si>
    <t>39</t>
  </si>
  <si>
    <t>565135121</t>
  </si>
  <si>
    <t>Asfaltový beton vrstva podkladní ACP 16 (obalované kamenivo střednězrnné - OKS)  s rozprostřením a zhutněním v pruhu šířky přes 3 m, po zhutnění tl. 50 mm</t>
  </si>
  <si>
    <t>612062766</t>
  </si>
  <si>
    <t>vozovka v místech parkoviště</t>
  </si>
  <si>
    <t>1181,0</t>
  </si>
  <si>
    <t>rekonstrukce vjezdů</t>
  </si>
  <si>
    <t>3,0</t>
  </si>
  <si>
    <t>40</t>
  </si>
  <si>
    <t>565155121</t>
  </si>
  <si>
    <t>Asfaltový beton vrstva podkladní ACP 16 (obalované kamenivo střednězrnné - OKS)  s rozprostřením a zhutněním v pruhu šířky přes 3 m, po zhutnění tl. 70 mm</t>
  </si>
  <si>
    <t>894220351</t>
  </si>
  <si>
    <t>1405,0</t>
  </si>
  <si>
    <t>41</t>
  </si>
  <si>
    <t>569903311</t>
  </si>
  <si>
    <t>Zřízení zemních krajnic z hornin jakékoliv třídy  se zhutněním</t>
  </si>
  <si>
    <t>-405801663</t>
  </si>
  <si>
    <t>42</t>
  </si>
  <si>
    <t>573191111</t>
  </si>
  <si>
    <t>Postřik infiltrační kationaktivní emulzí v množství 1,00 kg/m2</t>
  </si>
  <si>
    <t>-598360293</t>
  </si>
  <si>
    <t>rekonstrukce parkoviště</t>
  </si>
  <si>
    <t>rekonstrukce ul.Vdovské</t>
  </si>
  <si>
    <t>43</t>
  </si>
  <si>
    <t>573211108</t>
  </si>
  <si>
    <t>Postřik spojovací PS bez posypu kamenivem z asfaltu silničního, v množství 0,40 kg/m2</t>
  </si>
  <si>
    <t>1177951814</t>
  </si>
  <si>
    <t>ulice vdovská</t>
  </si>
  <si>
    <t>rekonstrukce vjezdů-asfalt</t>
  </si>
  <si>
    <t>44</t>
  </si>
  <si>
    <t>577134121</t>
  </si>
  <si>
    <t>Asfaltový beton vrstva obrusná ACO 11 (ABS)  s rozprostřením a se zhutněním z nemodifikovaného asfaltu v pruhu šířky přes 3 m tř. I, po zhutnění tl. 40 mm</t>
  </si>
  <si>
    <t>-696222437</t>
  </si>
  <si>
    <t>vozovka  v místech rekonstrukce u parkoviště</t>
  </si>
  <si>
    <t>45</t>
  </si>
  <si>
    <t>591241111</t>
  </si>
  <si>
    <t>Kladení dlažby z kostek  s provedením lože do tl. 50 mm, s vyplněním spár, s dvojím beraněním a se smetením přebytečného materiálu na krajnici drobných z kamene, do lože z cementové malty</t>
  </si>
  <si>
    <t>1945710402</t>
  </si>
  <si>
    <t>zpomalovací práh</t>
  </si>
  <si>
    <t>11,0</t>
  </si>
  <si>
    <t>46</t>
  </si>
  <si>
    <t>58381007</t>
  </si>
  <si>
    <t>414543708</t>
  </si>
  <si>
    <t>47</t>
  </si>
  <si>
    <t>596211113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</si>
  <si>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300 m2</t>
  </si>
  <si>
    <t>908360074</t>
  </si>
  <si>
    <t>šedá</t>
  </si>
  <si>
    <t>941,0</t>
  </si>
  <si>
    <t>reliéfní červená</t>
  </si>
  <si>
    <t>42,0</t>
  </si>
  <si>
    <t>kontejnérové stání</t>
  </si>
  <si>
    <t>19,0-3,6</t>
  </si>
  <si>
    <t xml:space="preserve">barevná </t>
  </si>
  <si>
    <t>3,6</t>
  </si>
  <si>
    <t>48</t>
  </si>
  <si>
    <t>59245018</t>
  </si>
  <si>
    <t>dlažba tvar obdélník betonová 200x100x60mm přírodní</t>
  </si>
  <si>
    <t>582742767</t>
  </si>
  <si>
    <t>966,0+(19,0-3,6)</t>
  </si>
  <si>
    <t>49</t>
  </si>
  <si>
    <t>59245008</t>
  </si>
  <si>
    <t>dlažba tvar obdélník betonová 200x100x60mm barevná</t>
  </si>
  <si>
    <t>2078739834</t>
  </si>
  <si>
    <t>na schodišti</t>
  </si>
  <si>
    <t>50</t>
  </si>
  <si>
    <t>59245006</t>
  </si>
  <si>
    <t>dlažba tvar obdélník betonová pro nevidomé 200x100x60mm barevná</t>
  </si>
  <si>
    <t>-85102978</t>
  </si>
  <si>
    <t>51</t>
  </si>
  <si>
    <t>596211212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</si>
  <si>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přes 100 do 300 m2</t>
  </si>
  <si>
    <t>-806887066</t>
  </si>
  <si>
    <t>upravované parkoviště</t>
  </si>
  <si>
    <t>654,0</t>
  </si>
  <si>
    <t>rekonstrukce vjezdů-bez dodávky</t>
  </si>
  <si>
    <t>52</t>
  </si>
  <si>
    <t>59245030</t>
  </si>
  <si>
    <t>dlažba tvar čtverec betonová 200x200x80mm přírodní</t>
  </si>
  <si>
    <t>1628098618</t>
  </si>
  <si>
    <t>Trubní vedení</t>
  </si>
  <si>
    <t>53</t>
  </si>
  <si>
    <t>8-01</t>
  </si>
  <si>
    <t>Navrtávka do stávajících vpustí</t>
  </si>
  <si>
    <t>ks</t>
  </si>
  <si>
    <t>-1356875794</t>
  </si>
  <si>
    <t>54</t>
  </si>
  <si>
    <t>871313121</t>
  </si>
  <si>
    <t>Montáž kanalizačního potrubí z plastů z tvrdého PVC těsněných gumovým kroužkem v otevřeném výkopu ve sklonu do 20 % DN 160</t>
  </si>
  <si>
    <t>-249116195</t>
  </si>
  <si>
    <t>55</t>
  </si>
  <si>
    <t>28611131</t>
  </si>
  <si>
    <t>trubka kanalizační PVC DN 160x1000mm SN4</t>
  </si>
  <si>
    <t>-776126092</t>
  </si>
  <si>
    <t>56</t>
  </si>
  <si>
    <t>877310310</t>
  </si>
  <si>
    <t>Montáž tvarovek na kanalizačním plastovém potrubí z polypropylenu PP hladkého plnostěnného kolen DN 150</t>
  </si>
  <si>
    <t>kus</t>
  </si>
  <si>
    <t>-2028696313</t>
  </si>
  <si>
    <t>57</t>
  </si>
  <si>
    <t>28617182</t>
  </si>
  <si>
    <t>koleno kanalizační PP SN16 45° DN 150</t>
  </si>
  <si>
    <t>-936193424</t>
  </si>
  <si>
    <t>58</t>
  </si>
  <si>
    <t>895941111</t>
  </si>
  <si>
    <t>Zřízení vpusti kanalizační  uliční z betonových dílců typ UV-50 normální</t>
  </si>
  <si>
    <t>1507978957</t>
  </si>
  <si>
    <t>59</t>
  </si>
  <si>
    <t>899104111</t>
  </si>
  <si>
    <t>Osazení poklopů litinových a ocelových včetně rámů hmotnosti jednotlivě přes 150 kg</t>
  </si>
  <si>
    <t>CS ÚRS 2017 01</t>
  </si>
  <si>
    <t>1655755038</t>
  </si>
  <si>
    <t>zapoklopování stávajících vpustí</t>
  </si>
  <si>
    <t>60</t>
  </si>
  <si>
    <t>28661935</t>
  </si>
  <si>
    <t>poklop šachtový litinový dno DN 600 pro třídu zatížení D400</t>
  </si>
  <si>
    <t>-720017087</t>
  </si>
  <si>
    <t>61</t>
  </si>
  <si>
    <t>899204112</t>
  </si>
  <si>
    <t>Osazení mříží litinových včetně rámů a košů na bahno pro třídu zatížení D400, E600</t>
  </si>
  <si>
    <t>1250534658</t>
  </si>
  <si>
    <t>62</t>
  </si>
  <si>
    <t>899331111</t>
  </si>
  <si>
    <t>Výšková úprava uličního vstupu nebo vpusti do 200 mm  zvýšením poklopu</t>
  </si>
  <si>
    <t>-917212841</t>
  </si>
  <si>
    <t>63</t>
  </si>
  <si>
    <t>899431111</t>
  </si>
  <si>
    <t>Výšková úprava uličního vstupu nebo vpusti do 200 mm  zvýšením krycího hrnce, šoupěte nebo hydrantu bez úpravy armatur</t>
  </si>
  <si>
    <t>1289511254</t>
  </si>
  <si>
    <t>šoupátek</t>
  </si>
  <si>
    <t>hydrantů</t>
  </si>
  <si>
    <t>64</t>
  </si>
  <si>
    <t>8-1</t>
  </si>
  <si>
    <t>Vpusť betonová vč.plastové mříže a koše na bahno</t>
  </si>
  <si>
    <t>-1102738249</t>
  </si>
  <si>
    <t>Ostatní konstrukce a práce, bourání</t>
  </si>
  <si>
    <t>65</t>
  </si>
  <si>
    <t>911121111</t>
  </si>
  <si>
    <t>Montáž zábradlí ocelového  přichyceného vruty do betonového podkladu</t>
  </si>
  <si>
    <t>-1046880114</t>
  </si>
  <si>
    <t>(3,9+3,9+4,4)*2</t>
  </si>
  <si>
    <t>66</t>
  </si>
  <si>
    <t>914111111</t>
  </si>
  <si>
    <t>Montáž svislé dopravní značky základní  velikosti do 1 m2 objímkami na sloupky nebo konzoly</t>
  </si>
  <si>
    <t>1901310893</t>
  </si>
  <si>
    <t>B4</t>
  </si>
  <si>
    <t>IP 11a</t>
  </si>
  <si>
    <t>IP11b</t>
  </si>
  <si>
    <t>IP12+225</t>
  </si>
  <si>
    <t>přemístění bez dodávky</t>
  </si>
  <si>
    <t>67</t>
  </si>
  <si>
    <t>40445620</t>
  </si>
  <si>
    <t>zákazové, příkazové dopravní značky B1-B34, C1-15 700mm</t>
  </si>
  <si>
    <t>1649911487</t>
  </si>
  <si>
    <t>68</t>
  </si>
  <si>
    <t>40445625</t>
  </si>
  <si>
    <t>informativní značky provozní IP8, IP9, IP11-IP13 500x700mm</t>
  </si>
  <si>
    <t>1578045570</t>
  </si>
  <si>
    <t>IP11a</t>
  </si>
  <si>
    <t>69</t>
  </si>
  <si>
    <t>914111121</t>
  </si>
  <si>
    <t>Montáž svislé dopravní značky základní  velikosti do 2 m2 objímkami na sloupky nebo konzoly</t>
  </si>
  <si>
    <t>-1333568459</t>
  </si>
  <si>
    <t>IZ 8a</t>
  </si>
  <si>
    <t>IZ8b</t>
  </si>
  <si>
    <t>70</t>
  </si>
  <si>
    <t>40445627</t>
  </si>
  <si>
    <t>informativní značky provozní IP14-IP29, IP31 1000x1500mm</t>
  </si>
  <si>
    <t>-1405617904</t>
  </si>
  <si>
    <t>71</t>
  </si>
  <si>
    <t>914511112</t>
  </si>
  <si>
    <t>Montáž sloupku dopravních značek  délky do 3,5 m do hliníkové patky</t>
  </si>
  <si>
    <t>-706072940</t>
  </si>
  <si>
    <t>72</t>
  </si>
  <si>
    <t>40445225</t>
  </si>
  <si>
    <t>sloupek pro dopravní značku Zn D 60mm v 3,5m</t>
  </si>
  <si>
    <t>-1602359778</t>
  </si>
  <si>
    <t>73</t>
  </si>
  <si>
    <t>40445240</t>
  </si>
  <si>
    <t>patka pro sloupek Al D 60mm</t>
  </si>
  <si>
    <t>2023261345</t>
  </si>
  <si>
    <t>74</t>
  </si>
  <si>
    <t>40445256</t>
  </si>
  <si>
    <t>svorka upínací na sloupek dopravní značky D 60mm</t>
  </si>
  <si>
    <t>-974282632</t>
  </si>
  <si>
    <t>75</t>
  </si>
  <si>
    <t>40445253</t>
  </si>
  <si>
    <t>víčko plastové na sloupek D 60mm</t>
  </si>
  <si>
    <t>-667424859</t>
  </si>
  <si>
    <t>76</t>
  </si>
  <si>
    <t>404452600</t>
  </si>
  <si>
    <t>páska upínací 12,7 x 0,75 mm (50 m)</t>
  </si>
  <si>
    <t>1451480104</t>
  </si>
  <si>
    <t>77</t>
  </si>
  <si>
    <t>915111112</t>
  </si>
  <si>
    <t>Vodorovné dopravní značení stříkané barvou  dělící čára šířky 125 mm souvislá bílá retroreflexní</t>
  </si>
  <si>
    <t>1644582565</t>
  </si>
  <si>
    <t>V10b</t>
  </si>
  <si>
    <t>51*4,0</t>
  </si>
  <si>
    <t>V10a</t>
  </si>
  <si>
    <t>4*2,5</t>
  </si>
  <si>
    <t>78</t>
  </si>
  <si>
    <t>915121112</t>
  </si>
  <si>
    <t>Vodorovné dopravní značení stříkané barvou  vodící čára bílá šířky 250 mm souvislá retroreflexní</t>
  </si>
  <si>
    <t>2089986770</t>
  </si>
  <si>
    <t>V4</t>
  </si>
  <si>
    <t>62,0</t>
  </si>
  <si>
    <t>79</t>
  </si>
  <si>
    <t>915121122</t>
  </si>
  <si>
    <t>Vodorovné dopravní značení stříkané barvou  vodící čára bílá šířky 250 mm přerušovaná retroreflexní</t>
  </si>
  <si>
    <t>-261754926</t>
  </si>
  <si>
    <t>V2b 1,5/1,5/0,25</t>
  </si>
  <si>
    <t>80</t>
  </si>
  <si>
    <t>915131112</t>
  </si>
  <si>
    <t>Vodorovné dopravní značení stříkané barvou  přechody pro chodce, šipky, symboly bílé retroreflexní</t>
  </si>
  <si>
    <t>-2081225892</t>
  </si>
  <si>
    <t>V10f</t>
  </si>
  <si>
    <t>3*5,0</t>
  </si>
  <si>
    <t>V5</t>
  </si>
  <si>
    <t>5,0</t>
  </si>
  <si>
    <t>V17</t>
  </si>
  <si>
    <t>18,0</t>
  </si>
  <si>
    <t>V18</t>
  </si>
  <si>
    <t>9,0</t>
  </si>
  <si>
    <t>81</t>
  </si>
  <si>
    <t>915131116</t>
  </si>
  <si>
    <t>Vodorovné dopravní značení stříkané barvou  přechody pro chodce, šipky, symboly žluté retroreflexní</t>
  </si>
  <si>
    <t>1348924166</t>
  </si>
  <si>
    <t>V15(B20a)</t>
  </si>
  <si>
    <t>1*5,0</t>
  </si>
  <si>
    <t>82</t>
  </si>
  <si>
    <t>915611111</t>
  </si>
  <si>
    <t>Předznačení pro vodorovné značení  stříkané barvou nebo prováděné z nátěrových hmot liniové dělicí čáry, vodicí proužky</t>
  </si>
  <si>
    <t>1184005399</t>
  </si>
  <si>
    <t>83</t>
  </si>
  <si>
    <t>915621111</t>
  </si>
  <si>
    <t>Předznačení pro vodorovné značení  stříkané barvou nebo prováděné z nátěrových hmot plošné šipky, symboly, nápisy</t>
  </si>
  <si>
    <t>259726837</t>
  </si>
  <si>
    <t>84</t>
  </si>
  <si>
    <t>916131113</t>
  </si>
  <si>
    <t>Osazení silničního obrubníku betonového se zřízením lože, s vyplněním a zatřením spár cementovou maltou ležatého s boční opěrou z betonu prostého tř. C 12/15, do lože z betonu prostého téže značky</t>
  </si>
  <si>
    <t>1074702246</t>
  </si>
  <si>
    <t>obrubník 150/150</t>
  </si>
  <si>
    <t>124,0</t>
  </si>
  <si>
    <t>85</t>
  </si>
  <si>
    <t>59217029</t>
  </si>
  <si>
    <t>obrubník betonový silniční nájezdový 1000x150x150mm</t>
  </si>
  <si>
    <t>2083774414</t>
  </si>
  <si>
    <t>86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</si>
  <si>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</si>
  <si>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</si>
  <si>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587546668</t>
  </si>
  <si>
    <t>obrubník 100/250</t>
  </si>
  <si>
    <t>629,0</t>
  </si>
  <si>
    <t>obrubník 150/300</t>
  </si>
  <si>
    <t>275,0</t>
  </si>
  <si>
    <t>87</t>
  </si>
  <si>
    <t>59217017</t>
  </si>
  <si>
    <t>obrubník betonový chodníkový 1000x100x250mm</t>
  </si>
  <si>
    <t>-1099896069</t>
  </si>
  <si>
    <t>88</t>
  </si>
  <si>
    <t>59217021</t>
  </si>
  <si>
    <t>obrubník betonový chodníkový 1000x150x300mm</t>
  </si>
  <si>
    <t>1788935479</t>
  </si>
  <si>
    <t>89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</si>
  <si>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</si>
  <si>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</si>
  <si>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-323860944</t>
  </si>
  <si>
    <t>obrubník 50/200</t>
  </si>
  <si>
    <t>534,0</t>
  </si>
  <si>
    <t>90</t>
  </si>
  <si>
    <t>59217002</t>
  </si>
  <si>
    <t>obrubník betonový zahradní šedý 1000x50x200mm</t>
  </si>
  <si>
    <t>1530787965</t>
  </si>
  <si>
    <t>91</t>
  </si>
  <si>
    <t>919121121</t>
  </si>
  <si>
    <t>Utěsnění dilatačních spár zálivkou za studena  v cementobetonovém nebo živičném krytu včetně adhezního nátěru s těsnicím profilem pod zálivkou, pro komůrky šířky 15 mm, hloubky 25 mm</t>
  </si>
  <si>
    <t>1743951047</t>
  </si>
  <si>
    <t>92</t>
  </si>
  <si>
    <t>919735112</t>
  </si>
  <si>
    <t>Řezání stávajícího živičného krytu nebo podkladu  hloubky přes 50 do 100 mm</t>
  </si>
  <si>
    <t>-94417365</t>
  </si>
  <si>
    <t>93</t>
  </si>
  <si>
    <t>919735122</t>
  </si>
  <si>
    <t>Řezání stávajícího betonového krytu nebo podkladu  hloubky přes 50 do 100 mm</t>
  </si>
  <si>
    <t>-1664256448</t>
  </si>
  <si>
    <t>94</t>
  </si>
  <si>
    <t>966006132</t>
  </si>
  <si>
    <t>Odstranění dopravních nebo orientačních značek se sloupkem  s uložením hmot na vzdálenost do 20 m nebo s naložením na dopravní prostředek, se zásypem jam a jeho zhutněním s betonovou patkou</t>
  </si>
  <si>
    <t>123526589</t>
  </si>
  <si>
    <t>95</t>
  </si>
  <si>
    <t>966006211</t>
  </si>
  <si>
    <t>Odstranění (demontáž) svislých dopravních značek  s odklizením materiálu na skládku na vzdálenost do 20 m nebo s naložením na dopravní prostředek ze sloupů, sloupků nebo konzol</t>
  </si>
  <si>
    <t>597775825</t>
  </si>
  <si>
    <t>přemístění</t>
  </si>
  <si>
    <t>odstranění</t>
  </si>
  <si>
    <t>96</t>
  </si>
  <si>
    <t>9-1</t>
  </si>
  <si>
    <t>-931075709</t>
  </si>
  <si>
    <t>97</t>
  </si>
  <si>
    <t>9-2</t>
  </si>
  <si>
    <t>Ochranný sloupek proti najetí D+M</t>
  </si>
  <si>
    <t>669933758</t>
  </si>
  <si>
    <t>98</t>
  </si>
  <si>
    <t>9-3</t>
  </si>
  <si>
    <t>-1669099268</t>
  </si>
  <si>
    <t>998</t>
  </si>
  <si>
    <t>Přesun hmot</t>
  </si>
  <si>
    <t>99</t>
  </si>
  <si>
    <t>998225111</t>
  </si>
  <si>
    <t>Přesun hmot pro komunikace s krytem z kameniva, monolitickým betonovým nebo živičným  dopravní vzdálenost do 200 m jakékoliv délky objektu</t>
  </si>
  <si>
    <t>-1760694694</t>
  </si>
  <si>
    <t>PSV</t>
  </si>
  <si>
    <t>Práce a dodávky PSV</t>
  </si>
  <si>
    <t>711</t>
  </si>
  <si>
    <t>Izolace proti vodě, vlhkosti a plynům</t>
  </si>
  <si>
    <t>100</t>
  </si>
  <si>
    <t>711141559</t>
  </si>
  <si>
    <t>Provedení izolace proti zemní vlhkosti pásy přitavením  NAIP na ploše vodorovné V</t>
  </si>
  <si>
    <t>-1512378904</t>
  </si>
  <si>
    <t>(4,0+4,0+4,4)*0,5*2</t>
  </si>
  <si>
    <t>4 - SO 04 Veřejné osvětlení</t>
  </si>
  <si>
    <t>SO 4 Veřejné osvětlení</t>
  </si>
  <si>
    <t>1233968298</t>
  </si>
  <si>
    <t>5 - SO 07.2 Vegetační úpravy</t>
  </si>
  <si>
    <t>975543758</t>
  </si>
  <si>
    <t>6 - SO 09 Ostatní vybavení</t>
  </si>
  <si>
    <t>131113101</t>
  </si>
  <si>
    <t>Hloubení jam ručně zapažených i nezapažených s urovnáním dna do předepsaného profilu a spádu v hornině třídy těžitelnosti I skupiny 1 a 2 soudržných</t>
  </si>
  <si>
    <t>-1934216587</t>
  </si>
  <si>
    <t>výkop pro patky</t>
  </si>
  <si>
    <t>0,4*0,4*0,4*2</t>
  </si>
  <si>
    <t>720537183</t>
  </si>
  <si>
    <t>533034180</t>
  </si>
  <si>
    <t>0,128*1,5</t>
  </si>
  <si>
    <t>1684053251</t>
  </si>
  <si>
    <t>272311511</t>
  </si>
  <si>
    <t>Základy z betonu prostého klenby z betonu kamenem prokládaného tř. C 12/15</t>
  </si>
  <si>
    <t>1630126147</t>
  </si>
  <si>
    <t>patka pro osazení koše</t>
  </si>
  <si>
    <t>936104211</t>
  </si>
  <si>
    <t>Montáž odpadkového koše  do betonové patky</t>
  </si>
  <si>
    <t>1990529395</t>
  </si>
  <si>
    <t>74910143</t>
  </si>
  <si>
    <t>-926929133</t>
  </si>
  <si>
    <t>998231311</t>
  </si>
  <si>
    <t>Přesun hmot pro sadovnické a krajinářské úpravy - strojně dopravní vzdálenost do 5000 m</t>
  </si>
  <si>
    <t>-1514671386</t>
  </si>
  <si>
    <t>Ing.Martin Krejčí</t>
  </si>
  <si>
    <t>Geodetické práce,zaměření po dobu stavby</t>
  </si>
  <si>
    <t>kostka dlažební žula drobná 10/10</t>
  </si>
  <si>
    <t>Zábradl ocelové,žárově pozinkované,sváry zabroušené a zatmelené</t>
  </si>
  <si>
    <t>Úprava stávajícího schodiště vč.úpravy zábradlí</t>
  </si>
  <si>
    <t xml:space="preserve">koš odpadkový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</si>
</sst>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4" fontId="2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4" fontId="32" fillId="0" borderId="0" xfId="0" applyNumberFormat="1" applyFont="1" applyAlignment="1">
      <alignment vertical="center"/>
    </xf>
    <xf numFmtId="0" fontId="23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4" fontId="10" fillId="3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4" fillId="5" borderId="0" xfId="0" applyFont="1" applyFill="1" applyAlignment="1">
      <alignment horizontal="left" vertical="center"/>
    </xf>
    <xf numFmtId="4" fontId="24" fillId="5" borderId="0" xfId="0" applyNumberFormat="1" applyFont="1" applyFill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6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 applyProtection="1">
      <alignment vertical="center"/>
      <protection locked="0"/>
    </xf>
    <xf numFmtId="0" fontId="6" fillId="0" borderId="1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167" fontId="7" fillId="0" borderId="0" xfId="0" applyNumberFormat="1" applyFont="1" applyAlignment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1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20" xfId="0" applyFont="1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0" fontId="9" fillId="0" borderId="20" xfId="0" applyFont="1" applyBorder="1" applyAlignment="1" applyProtection="1">
      <alignment vertical="center"/>
      <protection locked="0"/>
    </xf>
    <xf numFmtId="4" fontId="9" fillId="0" borderId="20" xfId="0" applyNumberFormat="1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20" xfId="0" applyFont="1" applyBorder="1" applyAlignment="1">
      <alignment horizontal="left" vertical="center"/>
    </xf>
    <xf numFmtId="0" fontId="10" fillId="0" borderId="20" xfId="0" applyFont="1" applyBorder="1" applyAlignment="1">
      <alignment vertical="center"/>
    </xf>
    <xf numFmtId="0" fontId="10" fillId="0" borderId="20" xfId="0" applyFont="1" applyBorder="1" applyAlignment="1" applyProtection="1">
      <alignment vertical="center"/>
      <protection locked="0"/>
    </xf>
    <xf numFmtId="4" fontId="10" fillId="0" borderId="20" xfId="0" applyNumberFormat="1" applyFont="1" applyBorder="1" applyAlignment="1">
      <alignment vertical="center"/>
    </xf>
    <xf numFmtId="0" fontId="11" fillId="0" borderId="3" xfId="0" applyFont="1" applyBorder="1" applyAlignment="1"/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1" fillId="0" borderId="0" xfId="0" applyFont="1" applyAlignment="1" applyProtection="1">
      <protection locked="0"/>
    </xf>
    <xf numFmtId="4" fontId="9" fillId="0" borderId="0" xfId="0" applyNumberFormat="1" applyFont="1" applyAlignment="1"/>
    <xf numFmtId="0" fontId="11" fillId="0" borderId="14" xfId="0" applyFont="1" applyBorder="1" applyAlignment="1"/>
    <xf numFmtId="0" fontId="11" fillId="0" borderId="0" xfId="0" applyFont="1" applyBorder="1" applyAlignment="1"/>
    <xf numFmtId="166" fontId="11" fillId="0" borderId="0" xfId="0" applyNumberFormat="1" applyFont="1" applyBorder="1" applyAlignment="1"/>
    <xf numFmtId="166" fontId="11" fillId="0" borderId="15" xfId="0" applyNumberFormat="1" applyFont="1" applyBorder="1" applyAlignment="1"/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10" fillId="0" borderId="0" xfId="0" applyFont="1" applyAlignment="1">
      <alignment horizontal="left"/>
    </xf>
    <xf numFmtId="4" fontId="10" fillId="0" borderId="0" xfId="0" applyNumberFormat="1" applyFont="1" applyAlignment="1"/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8" fillId="0" borderId="19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10" fillId="3" borderId="0" xfId="0" applyFont="1" applyFill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tabSelected="1" workbookViewId="0">
      <selection activeCell="T19" sqref="T19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" customHeight="1">
      <c r="AR2" s="267" t="s">
        <v>5</v>
      </c>
      <c r="AS2" s="252"/>
      <c r="AT2" s="252"/>
      <c r="AU2" s="252"/>
      <c r="AV2" s="252"/>
      <c r="AW2" s="252"/>
      <c r="AX2" s="252"/>
      <c r="AY2" s="252"/>
      <c r="AZ2" s="252"/>
      <c r="BA2" s="252"/>
      <c r="BB2" s="252"/>
      <c r="BC2" s="252"/>
      <c r="BD2" s="252"/>
      <c r="BE2" s="252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51"/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2"/>
      <c r="AC5" s="252"/>
      <c r="AD5" s="252"/>
      <c r="AE5" s="252"/>
      <c r="AF5" s="252"/>
      <c r="AG5" s="252"/>
      <c r="AH5" s="252"/>
      <c r="AI5" s="252"/>
      <c r="AJ5" s="252"/>
      <c r="AK5" s="252"/>
      <c r="AL5" s="252"/>
      <c r="AM5" s="252"/>
      <c r="AN5" s="252"/>
      <c r="AO5" s="252"/>
      <c r="AR5" s="20"/>
      <c r="BE5" s="248" t="s">
        <v>14</v>
      </c>
      <c r="BS5" s="17" t="s">
        <v>6</v>
      </c>
    </row>
    <row r="6" spans="1:74" s="1" customFormat="1" ht="36.9" customHeight="1">
      <c r="B6" s="20"/>
      <c r="D6" s="26" t="s">
        <v>15</v>
      </c>
      <c r="K6" s="253" t="s">
        <v>16</v>
      </c>
      <c r="L6" s="252"/>
      <c r="M6" s="252"/>
      <c r="N6" s="252"/>
      <c r="O6" s="252"/>
      <c r="P6" s="252"/>
      <c r="Q6" s="252"/>
      <c r="R6" s="252"/>
      <c r="S6" s="252"/>
      <c r="T6" s="252"/>
      <c r="U6" s="252"/>
      <c r="V6" s="252"/>
      <c r="W6" s="252"/>
      <c r="X6" s="252"/>
      <c r="Y6" s="252"/>
      <c r="Z6" s="252"/>
      <c r="AA6" s="252"/>
      <c r="AB6" s="252"/>
      <c r="AC6" s="252"/>
      <c r="AD6" s="252"/>
      <c r="AE6" s="252"/>
      <c r="AF6" s="252"/>
      <c r="AG6" s="252"/>
      <c r="AH6" s="252"/>
      <c r="AI6" s="252"/>
      <c r="AJ6" s="252"/>
      <c r="AK6" s="252"/>
      <c r="AL6" s="252"/>
      <c r="AM6" s="252"/>
      <c r="AN6" s="252"/>
      <c r="AO6" s="252"/>
      <c r="AR6" s="20"/>
      <c r="BE6" s="249"/>
      <c r="BS6" s="17" t="s">
        <v>6</v>
      </c>
    </row>
    <row r="7" spans="1:74" s="1" customFormat="1" ht="12" customHeight="1">
      <c r="B7" s="20"/>
      <c r="D7" s="27" t="s">
        <v>17</v>
      </c>
      <c r="K7" s="25" t="s">
        <v>1</v>
      </c>
      <c r="AK7" s="27" t="s">
        <v>18</v>
      </c>
      <c r="AN7" s="25" t="s">
        <v>1</v>
      </c>
      <c r="AR7" s="20"/>
      <c r="BE7" s="249"/>
      <c r="BS7" s="17" t="s">
        <v>6</v>
      </c>
    </row>
    <row r="8" spans="1:74" s="1" customFormat="1" ht="12" customHeight="1">
      <c r="B8" s="20"/>
      <c r="D8" s="27" t="s">
        <v>19</v>
      </c>
      <c r="K8" s="25" t="s">
        <v>20</v>
      </c>
      <c r="AK8" s="27" t="s">
        <v>21</v>
      </c>
      <c r="AN8" s="28" t="s">
        <v>22</v>
      </c>
      <c r="AR8" s="20"/>
      <c r="BE8" s="249"/>
      <c r="BS8" s="17" t="s">
        <v>6</v>
      </c>
    </row>
    <row r="9" spans="1:74" s="1" customFormat="1" ht="14.4" customHeight="1">
      <c r="B9" s="20"/>
      <c r="AR9" s="20"/>
      <c r="BE9" s="249"/>
      <c r="BS9" s="17" t="s">
        <v>6</v>
      </c>
    </row>
    <row r="10" spans="1:74" s="1" customFormat="1" ht="12" customHeight="1">
      <c r="B10" s="20"/>
      <c r="D10" s="27" t="s">
        <v>23</v>
      </c>
      <c r="AK10" s="27" t="s">
        <v>24</v>
      </c>
      <c r="AN10" s="25" t="s">
        <v>1</v>
      </c>
      <c r="AR10" s="20"/>
      <c r="BE10" s="249"/>
      <c r="BS10" s="17" t="s">
        <v>6</v>
      </c>
    </row>
    <row r="11" spans="1:74" s="1" customFormat="1" ht="18.45" customHeight="1">
      <c r="B11" s="20"/>
      <c r="E11" s="25" t="s">
        <v>25</v>
      </c>
      <c r="AK11" s="27" t="s">
        <v>26</v>
      </c>
      <c r="AN11" s="25" t="s">
        <v>1</v>
      </c>
      <c r="AR11" s="20"/>
      <c r="BE11" s="249"/>
      <c r="BS11" s="17" t="s">
        <v>6</v>
      </c>
    </row>
    <row r="12" spans="1:74" s="1" customFormat="1" ht="6.9" customHeight="1">
      <c r="B12" s="20"/>
      <c r="AR12" s="20"/>
      <c r="BE12" s="249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24</v>
      </c>
      <c r="AN13" s="29"/>
      <c r="AR13" s="20"/>
      <c r="BE13" s="249"/>
      <c r="BS13" s="17" t="s">
        <v>6</v>
      </c>
    </row>
    <row r="14" spans="1:74" ht="13.2">
      <c r="B14" s="20"/>
      <c r="E14" s="254" t="s">
        <v>832</v>
      </c>
      <c r="F14" s="255"/>
      <c r="G14" s="255"/>
      <c r="H14" s="255"/>
      <c r="I14" s="255"/>
      <c r="J14" s="255"/>
      <c r="K14" s="255"/>
      <c r="L14" s="255"/>
      <c r="M14" s="255"/>
      <c r="N14" s="255"/>
      <c r="O14" s="255"/>
      <c r="P14" s="255"/>
      <c r="Q14" s="255"/>
      <c r="R14" s="255"/>
      <c r="S14" s="255"/>
      <c r="T14" s="255"/>
      <c r="U14" s="255"/>
      <c r="V14" s="255"/>
      <c r="W14" s="255"/>
      <c r="X14" s="255"/>
      <c r="Y14" s="255"/>
      <c r="Z14" s="255"/>
      <c r="AA14" s="255"/>
      <c r="AB14" s="255"/>
      <c r="AC14" s="255"/>
      <c r="AD14" s="255"/>
      <c r="AE14" s="255"/>
      <c r="AF14" s="255"/>
      <c r="AG14" s="255"/>
      <c r="AH14" s="255"/>
      <c r="AI14" s="255"/>
      <c r="AJ14" s="255"/>
      <c r="AK14" s="27" t="s">
        <v>26</v>
      </c>
      <c r="AN14" s="29"/>
      <c r="AR14" s="20"/>
      <c r="BE14" s="249"/>
      <c r="BS14" s="17" t="s">
        <v>6</v>
      </c>
    </row>
    <row r="15" spans="1:74" s="1" customFormat="1" ht="6.9" customHeight="1">
      <c r="B15" s="20"/>
      <c r="AR15" s="20"/>
      <c r="BE15" s="249"/>
      <c r="BS15" s="17" t="s">
        <v>3</v>
      </c>
    </row>
    <row r="16" spans="1:74" s="1" customFormat="1" ht="12" customHeight="1">
      <c r="B16" s="20"/>
      <c r="D16" s="27" t="s">
        <v>28</v>
      </c>
      <c r="AK16" s="27" t="s">
        <v>24</v>
      </c>
      <c r="AN16" s="25" t="s">
        <v>1</v>
      </c>
      <c r="AR16" s="20"/>
      <c r="BE16" s="249"/>
      <c r="BS16" s="17" t="s">
        <v>3</v>
      </c>
    </row>
    <row r="17" spans="1:71" s="1" customFormat="1" ht="18.45" customHeight="1">
      <c r="B17" s="20"/>
      <c r="E17" s="25" t="s">
        <v>29</v>
      </c>
      <c r="AK17" s="27" t="s">
        <v>26</v>
      </c>
      <c r="AN17" s="25" t="s">
        <v>1</v>
      </c>
      <c r="AR17" s="20"/>
      <c r="BE17" s="249"/>
      <c r="BS17" s="17" t="s">
        <v>30</v>
      </c>
    </row>
    <row r="18" spans="1:71" s="1" customFormat="1" ht="6.9" customHeight="1">
      <c r="B18" s="20"/>
      <c r="AR18" s="20"/>
      <c r="BE18" s="249"/>
      <c r="BS18" s="17" t="s">
        <v>6</v>
      </c>
    </row>
    <row r="19" spans="1:71" s="1" customFormat="1" ht="12" customHeight="1">
      <c r="B19" s="20"/>
      <c r="D19" s="27" t="s">
        <v>31</v>
      </c>
      <c r="AK19" s="27" t="s">
        <v>24</v>
      </c>
      <c r="AN19" s="25" t="s">
        <v>1</v>
      </c>
      <c r="AR19" s="20"/>
      <c r="BE19" s="249"/>
      <c r="BS19" s="17" t="s">
        <v>6</v>
      </c>
    </row>
    <row r="20" spans="1:71" s="1" customFormat="1" ht="18.45" customHeight="1">
      <c r="B20" s="20"/>
      <c r="E20" s="25" t="s">
        <v>32</v>
      </c>
      <c r="AK20" s="27" t="s">
        <v>26</v>
      </c>
      <c r="AN20" s="25" t="s">
        <v>1</v>
      </c>
      <c r="AR20" s="20"/>
      <c r="BE20" s="249"/>
      <c r="BS20" s="17" t="s">
        <v>3</v>
      </c>
    </row>
    <row r="21" spans="1:71" s="1" customFormat="1" ht="6.9" customHeight="1">
      <c r="B21" s="20"/>
      <c r="AR21" s="20"/>
      <c r="BE21" s="249"/>
    </row>
    <row r="22" spans="1:71" s="1" customFormat="1" ht="12" customHeight="1">
      <c r="B22" s="20"/>
      <c r="D22" s="27" t="s">
        <v>33</v>
      </c>
      <c r="AR22" s="20"/>
      <c r="BE22" s="249"/>
    </row>
    <row r="23" spans="1:71" s="1" customFormat="1" ht="16.5" customHeight="1">
      <c r="B23" s="20"/>
      <c r="E23" s="256" t="s">
        <v>1</v>
      </c>
      <c r="F23" s="256"/>
      <c r="G23" s="256"/>
      <c r="H23" s="256"/>
      <c r="I23" s="256"/>
      <c r="J23" s="256"/>
      <c r="K23" s="256"/>
      <c r="L23" s="256"/>
      <c r="M23" s="256"/>
      <c r="N23" s="256"/>
      <c r="O23" s="256"/>
      <c r="P23" s="256"/>
      <c r="Q23" s="256"/>
      <c r="R23" s="256"/>
      <c r="S23" s="256"/>
      <c r="T23" s="256"/>
      <c r="U23" s="256"/>
      <c r="V23" s="256"/>
      <c r="W23" s="256"/>
      <c r="X23" s="256"/>
      <c r="Y23" s="256"/>
      <c r="Z23" s="256"/>
      <c r="AA23" s="256"/>
      <c r="AB23" s="256"/>
      <c r="AC23" s="256"/>
      <c r="AD23" s="256"/>
      <c r="AE23" s="256"/>
      <c r="AF23" s="256"/>
      <c r="AG23" s="256"/>
      <c r="AH23" s="256"/>
      <c r="AI23" s="256"/>
      <c r="AJ23" s="256"/>
      <c r="AK23" s="256"/>
      <c r="AL23" s="256"/>
      <c r="AM23" s="256"/>
      <c r="AN23" s="256"/>
      <c r="AR23" s="20"/>
      <c r="BE23" s="249"/>
    </row>
    <row r="24" spans="1:71" s="1" customFormat="1" ht="6.9" customHeight="1">
      <c r="B24" s="20"/>
      <c r="AR24" s="20"/>
      <c r="BE24" s="249"/>
    </row>
    <row r="25" spans="1:71" s="1" customFormat="1" ht="6.9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49"/>
    </row>
    <row r="26" spans="1:71" s="2" customFormat="1" ht="25.95" customHeight="1">
      <c r="A26" s="32"/>
      <c r="B26" s="33"/>
      <c r="C26" s="32"/>
      <c r="D26" s="34" t="s">
        <v>34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57">
        <f>ROUND(AG94,2)</f>
        <v>0</v>
      </c>
      <c r="AL26" s="258"/>
      <c r="AM26" s="258"/>
      <c r="AN26" s="258"/>
      <c r="AO26" s="258"/>
      <c r="AP26" s="32"/>
      <c r="AQ26" s="32"/>
      <c r="AR26" s="33"/>
      <c r="BE26" s="249"/>
    </row>
    <row r="27" spans="1:71" s="2" customFormat="1" ht="6.9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49"/>
    </row>
    <row r="28" spans="1:71" s="2" customFormat="1" ht="13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59" t="s">
        <v>35</v>
      </c>
      <c r="M28" s="259"/>
      <c r="N28" s="259"/>
      <c r="O28" s="259"/>
      <c r="P28" s="259"/>
      <c r="Q28" s="32"/>
      <c r="R28" s="32"/>
      <c r="S28" s="32"/>
      <c r="T28" s="32"/>
      <c r="U28" s="32"/>
      <c r="V28" s="32"/>
      <c r="W28" s="259" t="s">
        <v>36</v>
      </c>
      <c r="X28" s="259"/>
      <c r="Y28" s="259"/>
      <c r="Z28" s="259"/>
      <c r="AA28" s="259"/>
      <c r="AB28" s="259"/>
      <c r="AC28" s="259"/>
      <c r="AD28" s="259"/>
      <c r="AE28" s="259"/>
      <c r="AF28" s="32"/>
      <c r="AG28" s="32"/>
      <c r="AH28" s="32"/>
      <c r="AI28" s="32"/>
      <c r="AJ28" s="32"/>
      <c r="AK28" s="259" t="s">
        <v>37</v>
      </c>
      <c r="AL28" s="259"/>
      <c r="AM28" s="259"/>
      <c r="AN28" s="259"/>
      <c r="AO28" s="259"/>
      <c r="AP28" s="32"/>
      <c r="AQ28" s="32"/>
      <c r="AR28" s="33"/>
      <c r="BE28" s="249"/>
    </row>
    <row r="29" spans="1:71" s="3" customFormat="1" ht="14.4" customHeight="1">
      <c r="B29" s="37"/>
      <c r="D29" s="27" t="s">
        <v>38</v>
      </c>
      <c r="F29" s="27" t="s">
        <v>39</v>
      </c>
      <c r="L29" s="262">
        <v>0.21</v>
      </c>
      <c r="M29" s="261"/>
      <c r="N29" s="261"/>
      <c r="O29" s="261"/>
      <c r="P29" s="261"/>
      <c r="W29" s="260">
        <f>ROUND(AZ94, 2)</f>
        <v>0</v>
      </c>
      <c r="X29" s="261"/>
      <c r="Y29" s="261"/>
      <c r="Z29" s="261"/>
      <c r="AA29" s="261"/>
      <c r="AB29" s="261"/>
      <c r="AC29" s="261"/>
      <c r="AD29" s="261"/>
      <c r="AE29" s="261"/>
      <c r="AK29" s="260">
        <f>ROUND(AV94, 2)</f>
        <v>0</v>
      </c>
      <c r="AL29" s="261"/>
      <c r="AM29" s="261"/>
      <c r="AN29" s="261"/>
      <c r="AO29" s="261"/>
      <c r="AR29" s="37"/>
      <c r="BE29" s="250"/>
    </row>
    <row r="30" spans="1:71" s="3" customFormat="1" ht="14.4" customHeight="1">
      <c r="B30" s="37"/>
      <c r="F30" s="27" t="s">
        <v>40</v>
      </c>
      <c r="L30" s="262">
        <v>0.15</v>
      </c>
      <c r="M30" s="261"/>
      <c r="N30" s="261"/>
      <c r="O30" s="261"/>
      <c r="P30" s="261"/>
      <c r="W30" s="260">
        <f>ROUND(BA94, 2)</f>
        <v>0</v>
      </c>
      <c r="X30" s="261"/>
      <c r="Y30" s="261"/>
      <c r="Z30" s="261"/>
      <c r="AA30" s="261"/>
      <c r="AB30" s="261"/>
      <c r="AC30" s="261"/>
      <c r="AD30" s="261"/>
      <c r="AE30" s="261"/>
      <c r="AK30" s="260">
        <f>ROUND(AW94, 2)</f>
        <v>0</v>
      </c>
      <c r="AL30" s="261"/>
      <c r="AM30" s="261"/>
      <c r="AN30" s="261"/>
      <c r="AO30" s="261"/>
      <c r="AR30" s="37"/>
      <c r="BE30" s="250"/>
    </row>
    <row r="31" spans="1:71" s="3" customFormat="1" ht="14.4" hidden="1" customHeight="1">
      <c r="B31" s="37"/>
      <c r="F31" s="27" t="s">
        <v>41</v>
      </c>
      <c r="L31" s="262">
        <v>0.21</v>
      </c>
      <c r="M31" s="261"/>
      <c r="N31" s="261"/>
      <c r="O31" s="261"/>
      <c r="P31" s="261"/>
      <c r="W31" s="260">
        <f>ROUND(BB94, 2)</f>
        <v>0</v>
      </c>
      <c r="X31" s="261"/>
      <c r="Y31" s="261"/>
      <c r="Z31" s="261"/>
      <c r="AA31" s="261"/>
      <c r="AB31" s="261"/>
      <c r="AC31" s="261"/>
      <c r="AD31" s="261"/>
      <c r="AE31" s="261"/>
      <c r="AK31" s="260">
        <v>0</v>
      </c>
      <c r="AL31" s="261"/>
      <c r="AM31" s="261"/>
      <c r="AN31" s="261"/>
      <c r="AO31" s="261"/>
      <c r="AR31" s="37"/>
      <c r="BE31" s="250"/>
    </row>
    <row r="32" spans="1:71" s="3" customFormat="1" ht="14.4" hidden="1" customHeight="1">
      <c r="B32" s="37"/>
      <c r="F32" s="27" t="s">
        <v>42</v>
      </c>
      <c r="L32" s="262">
        <v>0.15</v>
      </c>
      <c r="M32" s="261"/>
      <c r="N32" s="261"/>
      <c r="O32" s="261"/>
      <c r="P32" s="261"/>
      <c r="W32" s="260">
        <f>ROUND(BC94, 2)</f>
        <v>0</v>
      </c>
      <c r="X32" s="261"/>
      <c r="Y32" s="261"/>
      <c r="Z32" s="261"/>
      <c r="AA32" s="261"/>
      <c r="AB32" s="261"/>
      <c r="AC32" s="261"/>
      <c r="AD32" s="261"/>
      <c r="AE32" s="261"/>
      <c r="AK32" s="260">
        <v>0</v>
      </c>
      <c r="AL32" s="261"/>
      <c r="AM32" s="261"/>
      <c r="AN32" s="261"/>
      <c r="AO32" s="261"/>
      <c r="AR32" s="37"/>
      <c r="BE32" s="250"/>
    </row>
    <row r="33" spans="1:57" s="3" customFormat="1" ht="14.4" hidden="1" customHeight="1">
      <c r="B33" s="37"/>
      <c r="F33" s="27" t="s">
        <v>43</v>
      </c>
      <c r="L33" s="262">
        <v>0</v>
      </c>
      <c r="M33" s="261"/>
      <c r="N33" s="261"/>
      <c r="O33" s="261"/>
      <c r="P33" s="261"/>
      <c r="W33" s="260">
        <f>ROUND(BD94, 2)</f>
        <v>0</v>
      </c>
      <c r="X33" s="261"/>
      <c r="Y33" s="261"/>
      <c r="Z33" s="261"/>
      <c r="AA33" s="261"/>
      <c r="AB33" s="261"/>
      <c r="AC33" s="261"/>
      <c r="AD33" s="261"/>
      <c r="AE33" s="261"/>
      <c r="AK33" s="260">
        <v>0</v>
      </c>
      <c r="AL33" s="261"/>
      <c r="AM33" s="261"/>
      <c r="AN33" s="261"/>
      <c r="AO33" s="261"/>
      <c r="AR33" s="37"/>
      <c r="BE33" s="250"/>
    </row>
    <row r="34" spans="1:57" s="2" customFormat="1" ht="6.9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49"/>
    </row>
    <row r="35" spans="1:57" s="2" customFormat="1" ht="25.95" customHeight="1">
      <c r="A35" s="32"/>
      <c r="B35" s="33"/>
      <c r="C35" s="38"/>
      <c r="D35" s="39" t="s">
        <v>44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45</v>
      </c>
      <c r="U35" s="40"/>
      <c r="V35" s="40"/>
      <c r="W35" s="40"/>
      <c r="X35" s="266" t="s">
        <v>46</v>
      </c>
      <c r="Y35" s="264"/>
      <c r="Z35" s="264"/>
      <c r="AA35" s="264"/>
      <c r="AB35" s="264"/>
      <c r="AC35" s="40"/>
      <c r="AD35" s="40"/>
      <c r="AE35" s="40"/>
      <c r="AF35" s="40"/>
      <c r="AG35" s="40"/>
      <c r="AH35" s="40"/>
      <c r="AI35" s="40"/>
      <c r="AJ35" s="40"/>
      <c r="AK35" s="263">
        <f>SUM(AK26:AK33)</f>
        <v>0</v>
      </c>
      <c r="AL35" s="264"/>
      <c r="AM35" s="264"/>
      <c r="AN35" s="264"/>
      <c r="AO35" s="265"/>
      <c r="AP35" s="38"/>
      <c r="AQ35" s="38"/>
      <c r="AR35" s="33"/>
      <c r="BE35" s="32"/>
    </row>
    <row r="36" spans="1:57" s="2" customFormat="1" ht="6.9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" customHeight="1">
      <c r="B38" s="20"/>
      <c r="AR38" s="20"/>
    </row>
    <row r="39" spans="1:57" s="1" customFormat="1" ht="14.4" customHeight="1">
      <c r="B39" s="20"/>
      <c r="AR39" s="20"/>
    </row>
    <row r="40" spans="1:57" s="1" customFormat="1" ht="14.4" customHeight="1">
      <c r="B40" s="20"/>
      <c r="AR40" s="20"/>
    </row>
    <row r="41" spans="1:57" s="1" customFormat="1" ht="14.4" customHeight="1">
      <c r="B41" s="20"/>
      <c r="AR41" s="20"/>
    </row>
    <row r="42" spans="1:57" s="1" customFormat="1" ht="14.4" customHeight="1">
      <c r="B42" s="20"/>
      <c r="AR42" s="20"/>
    </row>
    <row r="43" spans="1:57" s="1" customFormat="1" ht="14.4" customHeight="1">
      <c r="B43" s="20"/>
      <c r="AR43" s="20"/>
    </row>
    <row r="44" spans="1:57" s="1" customFormat="1" ht="14.4" customHeight="1">
      <c r="B44" s="20"/>
      <c r="AR44" s="20"/>
    </row>
    <row r="45" spans="1:57" s="1" customFormat="1" ht="14.4" customHeight="1">
      <c r="B45" s="20"/>
      <c r="AR45" s="20"/>
    </row>
    <row r="46" spans="1:57" s="1" customFormat="1" ht="14.4" customHeight="1">
      <c r="B46" s="20"/>
      <c r="AR46" s="20"/>
    </row>
    <row r="47" spans="1:57" s="1" customFormat="1" ht="14.4" customHeight="1">
      <c r="B47" s="20"/>
      <c r="AR47" s="20"/>
    </row>
    <row r="48" spans="1:57" s="1" customFormat="1" ht="14.4" customHeight="1">
      <c r="B48" s="20"/>
      <c r="AR48" s="20"/>
    </row>
    <row r="49" spans="1:57" s="2" customFormat="1" ht="14.4" customHeight="1">
      <c r="B49" s="42"/>
      <c r="D49" s="43" t="s">
        <v>47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48</v>
      </c>
      <c r="AI49" s="44"/>
      <c r="AJ49" s="44"/>
      <c r="AK49" s="44"/>
      <c r="AL49" s="44"/>
      <c r="AM49" s="44"/>
      <c r="AN49" s="44"/>
      <c r="AO49" s="44"/>
      <c r="AR49" s="42"/>
    </row>
    <row r="50" spans="1:57" ht="10.199999999999999">
      <c r="B50" s="20"/>
      <c r="AR50" s="20"/>
    </row>
    <row r="51" spans="1:57" ht="10.199999999999999">
      <c r="B51" s="20"/>
      <c r="AR51" s="20"/>
    </row>
    <row r="52" spans="1:57" ht="10.199999999999999">
      <c r="B52" s="20"/>
      <c r="AR52" s="20"/>
    </row>
    <row r="53" spans="1:57" ht="10.199999999999999">
      <c r="B53" s="20"/>
      <c r="AR53" s="20"/>
    </row>
    <row r="54" spans="1:57" ht="10.199999999999999">
      <c r="B54" s="20"/>
      <c r="AR54" s="20"/>
    </row>
    <row r="55" spans="1:57" ht="10.199999999999999">
      <c r="B55" s="20"/>
      <c r="AR55" s="20"/>
    </row>
    <row r="56" spans="1:57" ht="10.199999999999999">
      <c r="B56" s="20"/>
      <c r="AR56" s="20"/>
    </row>
    <row r="57" spans="1:57" ht="10.199999999999999">
      <c r="B57" s="20"/>
      <c r="AR57" s="20"/>
    </row>
    <row r="58" spans="1:57" ht="10.199999999999999">
      <c r="B58" s="20"/>
      <c r="AR58" s="20"/>
    </row>
    <row r="59" spans="1:57" ht="10.199999999999999">
      <c r="B59" s="20"/>
      <c r="AR59" s="20"/>
    </row>
    <row r="60" spans="1:57" s="2" customFormat="1" ht="13.2">
      <c r="A60" s="32"/>
      <c r="B60" s="33"/>
      <c r="C60" s="32"/>
      <c r="D60" s="45" t="s">
        <v>49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50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49</v>
      </c>
      <c r="AI60" s="35"/>
      <c r="AJ60" s="35"/>
      <c r="AK60" s="35"/>
      <c r="AL60" s="35"/>
      <c r="AM60" s="45" t="s">
        <v>50</v>
      </c>
      <c r="AN60" s="35"/>
      <c r="AO60" s="35"/>
      <c r="AP60" s="32"/>
      <c r="AQ60" s="32"/>
      <c r="AR60" s="33"/>
      <c r="BE60" s="32"/>
    </row>
    <row r="61" spans="1:57" ht="10.199999999999999">
      <c r="B61" s="20"/>
      <c r="AR61" s="20"/>
    </row>
    <row r="62" spans="1:57" ht="10.199999999999999">
      <c r="B62" s="20"/>
      <c r="AR62" s="20"/>
    </row>
    <row r="63" spans="1:57" ht="10.199999999999999">
      <c r="B63" s="20"/>
      <c r="AR63" s="20"/>
    </row>
    <row r="64" spans="1:57" s="2" customFormat="1" ht="13.2">
      <c r="A64" s="32"/>
      <c r="B64" s="33"/>
      <c r="C64" s="32"/>
      <c r="D64" s="43" t="s">
        <v>51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52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ht="10.199999999999999">
      <c r="B65" s="20"/>
      <c r="AR65" s="20"/>
    </row>
    <row r="66" spans="1:57" ht="10.199999999999999">
      <c r="B66" s="20"/>
      <c r="AR66" s="20"/>
    </row>
    <row r="67" spans="1:57" ht="10.199999999999999">
      <c r="B67" s="20"/>
      <c r="AR67" s="20"/>
    </row>
    <row r="68" spans="1:57" ht="10.199999999999999">
      <c r="B68" s="20"/>
      <c r="AR68" s="20"/>
    </row>
    <row r="69" spans="1:57" ht="10.199999999999999">
      <c r="B69" s="20"/>
      <c r="AR69" s="20"/>
    </row>
    <row r="70" spans="1:57" ht="10.199999999999999">
      <c r="B70" s="20"/>
      <c r="AR70" s="20"/>
    </row>
    <row r="71" spans="1:57" ht="10.199999999999999">
      <c r="B71" s="20"/>
      <c r="AR71" s="20"/>
    </row>
    <row r="72" spans="1:57" ht="10.199999999999999">
      <c r="B72" s="20"/>
      <c r="AR72" s="20"/>
    </row>
    <row r="73" spans="1:57" ht="10.199999999999999">
      <c r="B73" s="20"/>
      <c r="AR73" s="20"/>
    </row>
    <row r="74" spans="1:57" ht="10.199999999999999">
      <c r="B74" s="20"/>
      <c r="AR74" s="20"/>
    </row>
    <row r="75" spans="1:57" s="2" customFormat="1" ht="13.2">
      <c r="A75" s="32"/>
      <c r="B75" s="33"/>
      <c r="C75" s="32"/>
      <c r="D75" s="45" t="s">
        <v>49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50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49</v>
      </c>
      <c r="AI75" s="35"/>
      <c r="AJ75" s="35"/>
      <c r="AK75" s="35"/>
      <c r="AL75" s="35"/>
      <c r="AM75" s="45" t="s">
        <v>50</v>
      </c>
      <c r="AN75" s="35"/>
      <c r="AO75" s="35"/>
      <c r="AP75" s="32"/>
      <c r="AQ75" s="32"/>
      <c r="AR75" s="33"/>
      <c r="BE75" s="32"/>
    </row>
    <row r="76" spans="1:57" s="2" customFormat="1" ht="10.199999999999999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" customHeight="1">
      <c r="A82" s="32"/>
      <c r="B82" s="33"/>
      <c r="C82" s="21" t="s">
        <v>53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>
        <f>K5</f>
        <v>0</v>
      </c>
      <c r="AR84" s="51"/>
    </row>
    <row r="85" spans="1:91" s="5" customFormat="1" ht="36.9" customHeight="1">
      <c r="B85" s="52"/>
      <c r="C85" s="53" t="s">
        <v>15</v>
      </c>
      <c r="L85" s="229" t="str">
        <f>K6</f>
        <v>Regenerace sídliště Muglinov-10.etapa-ul.Vdovská</v>
      </c>
      <c r="M85" s="230"/>
      <c r="N85" s="230"/>
      <c r="O85" s="230"/>
      <c r="P85" s="230"/>
      <c r="Q85" s="230"/>
      <c r="R85" s="230"/>
      <c r="S85" s="230"/>
      <c r="T85" s="230"/>
      <c r="U85" s="230"/>
      <c r="V85" s="230"/>
      <c r="W85" s="230"/>
      <c r="X85" s="230"/>
      <c r="Y85" s="230"/>
      <c r="Z85" s="230"/>
      <c r="AA85" s="230"/>
      <c r="AB85" s="230"/>
      <c r="AC85" s="230"/>
      <c r="AD85" s="230"/>
      <c r="AE85" s="230"/>
      <c r="AF85" s="230"/>
      <c r="AG85" s="230"/>
      <c r="AH85" s="230"/>
      <c r="AI85" s="230"/>
      <c r="AJ85" s="230"/>
      <c r="AK85" s="230"/>
      <c r="AL85" s="230"/>
      <c r="AM85" s="230"/>
      <c r="AN85" s="230"/>
      <c r="AO85" s="230"/>
      <c r="AR85" s="52"/>
    </row>
    <row r="86" spans="1:91" s="2" customFormat="1" ht="6.9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19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21</v>
      </c>
      <c r="AJ87" s="32"/>
      <c r="AK87" s="32"/>
      <c r="AL87" s="32"/>
      <c r="AM87" s="231" t="str">
        <f>IF(AN8= "","",AN8)</f>
        <v>15. 6. 2020</v>
      </c>
      <c r="AN87" s="231"/>
      <c r="AO87" s="32"/>
      <c r="AP87" s="32"/>
      <c r="AQ87" s="32"/>
      <c r="AR87" s="33"/>
      <c r="BE87" s="32"/>
    </row>
    <row r="88" spans="1:91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25.65" customHeight="1">
      <c r="A89" s="32"/>
      <c r="B89" s="33"/>
      <c r="C89" s="27" t="s">
        <v>23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Statutární město Ostrava,MOb Slezská Ostrava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28</v>
      </c>
      <c r="AJ89" s="32"/>
      <c r="AK89" s="32"/>
      <c r="AL89" s="32"/>
      <c r="AM89" s="232" t="str">
        <f>IF(E17="","",E17)</f>
        <v>HaskoningDHV Czech Republic,spol.s.r.o.,</v>
      </c>
      <c r="AN89" s="233"/>
      <c r="AO89" s="233"/>
      <c r="AP89" s="233"/>
      <c r="AQ89" s="32"/>
      <c r="AR89" s="33"/>
      <c r="AS89" s="234" t="s">
        <v>54</v>
      </c>
      <c r="AT89" s="235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15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>Ing.Martin Krejčí</v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31</v>
      </c>
      <c r="AJ90" s="32"/>
      <c r="AK90" s="32"/>
      <c r="AL90" s="32"/>
      <c r="AM90" s="232" t="str">
        <f>IF(E20="","",E20)</f>
        <v>Pflegrová</v>
      </c>
      <c r="AN90" s="233"/>
      <c r="AO90" s="233"/>
      <c r="AP90" s="233"/>
      <c r="AQ90" s="32"/>
      <c r="AR90" s="33"/>
      <c r="AS90" s="236"/>
      <c r="AT90" s="237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8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36"/>
      <c r="AT91" s="237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38" t="s">
        <v>55</v>
      </c>
      <c r="D92" s="239"/>
      <c r="E92" s="239"/>
      <c r="F92" s="239"/>
      <c r="G92" s="239"/>
      <c r="H92" s="60"/>
      <c r="I92" s="241" t="s">
        <v>56</v>
      </c>
      <c r="J92" s="239"/>
      <c r="K92" s="239"/>
      <c r="L92" s="239"/>
      <c r="M92" s="239"/>
      <c r="N92" s="239"/>
      <c r="O92" s="239"/>
      <c r="P92" s="239"/>
      <c r="Q92" s="239"/>
      <c r="R92" s="239"/>
      <c r="S92" s="239"/>
      <c r="T92" s="239"/>
      <c r="U92" s="239"/>
      <c r="V92" s="239"/>
      <c r="W92" s="239"/>
      <c r="X92" s="239"/>
      <c r="Y92" s="239"/>
      <c r="Z92" s="239"/>
      <c r="AA92" s="239"/>
      <c r="AB92" s="239"/>
      <c r="AC92" s="239"/>
      <c r="AD92" s="239"/>
      <c r="AE92" s="239"/>
      <c r="AF92" s="239"/>
      <c r="AG92" s="240" t="s">
        <v>57</v>
      </c>
      <c r="AH92" s="239"/>
      <c r="AI92" s="239"/>
      <c r="AJ92" s="239"/>
      <c r="AK92" s="239"/>
      <c r="AL92" s="239"/>
      <c r="AM92" s="239"/>
      <c r="AN92" s="241" t="s">
        <v>58</v>
      </c>
      <c r="AO92" s="239"/>
      <c r="AP92" s="242"/>
      <c r="AQ92" s="61" t="s">
        <v>59</v>
      </c>
      <c r="AR92" s="33"/>
      <c r="AS92" s="62" t="s">
        <v>60</v>
      </c>
      <c r="AT92" s="63" t="s">
        <v>61</v>
      </c>
      <c r="AU92" s="63" t="s">
        <v>62</v>
      </c>
      <c r="AV92" s="63" t="s">
        <v>63</v>
      </c>
      <c r="AW92" s="63" t="s">
        <v>64</v>
      </c>
      <c r="AX92" s="63" t="s">
        <v>65</v>
      </c>
      <c r="AY92" s="63" t="s">
        <v>66</v>
      </c>
      <c r="AZ92" s="63" t="s">
        <v>67</v>
      </c>
      <c r="BA92" s="63" t="s">
        <v>68</v>
      </c>
      <c r="BB92" s="63" t="s">
        <v>69</v>
      </c>
      <c r="BC92" s="63" t="s">
        <v>70</v>
      </c>
      <c r="BD92" s="64" t="s">
        <v>71</v>
      </c>
      <c r="BE92" s="32"/>
    </row>
    <row r="93" spans="1:91" s="2" customFormat="1" ht="10.8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" customHeight="1">
      <c r="B94" s="68"/>
      <c r="C94" s="69" t="s">
        <v>72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46">
        <f>ROUND(SUM(AG95:AG100),2)</f>
        <v>0</v>
      </c>
      <c r="AH94" s="246"/>
      <c r="AI94" s="246"/>
      <c r="AJ94" s="246"/>
      <c r="AK94" s="246"/>
      <c r="AL94" s="246"/>
      <c r="AM94" s="246"/>
      <c r="AN94" s="247">
        <f t="shared" ref="AN94:AN100" si="0">SUM(AG94,AT94)</f>
        <v>0</v>
      </c>
      <c r="AO94" s="247"/>
      <c r="AP94" s="247"/>
      <c r="AQ94" s="72" t="s">
        <v>1</v>
      </c>
      <c r="AR94" s="68"/>
      <c r="AS94" s="73">
        <f>ROUND(SUM(AS95:AS100),2)</f>
        <v>0</v>
      </c>
      <c r="AT94" s="74">
        <f t="shared" ref="AT94:AT100" si="1">ROUND(SUM(AV94:AW94),2)</f>
        <v>0</v>
      </c>
      <c r="AU94" s="75">
        <f>ROUND(SUM(AU95:AU100),5)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ROUND(SUM(AZ95:AZ100),2)</f>
        <v>0</v>
      </c>
      <c r="BA94" s="74">
        <f>ROUND(SUM(BA95:BA100),2)</f>
        <v>0</v>
      </c>
      <c r="BB94" s="74">
        <f>ROUND(SUM(BB95:BB100),2)</f>
        <v>0</v>
      </c>
      <c r="BC94" s="74">
        <f>ROUND(SUM(BC95:BC100),2)</f>
        <v>0</v>
      </c>
      <c r="BD94" s="76">
        <f>ROUND(SUM(BD95:BD100),2)</f>
        <v>0</v>
      </c>
      <c r="BS94" s="77" t="s">
        <v>73</v>
      </c>
      <c r="BT94" s="77" t="s">
        <v>74</v>
      </c>
      <c r="BU94" s="78" t="s">
        <v>75</v>
      </c>
      <c r="BV94" s="77" t="s">
        <v>76</v>
      </c>
      <c r="BW94" s="77" t="s">
        <v>4</v>
      </c>
      <c r="BX94" s="77" t="s">
        <v>77</v>
      </c>
      <c r="CL94" s="77" t="s">
        <v>1</v>
      </c>
    </row>
    <row r="95" spans="1:91" s="7" customFormat="1" ht="16.5" customHeight="1">
      <c r="A95" s="79" t="s">
        <v>78</v>
      </c>
      <c r="B95" s="80"/>
      <c r="C95" s="81"/>
      <c r="D95" s="243" t="s">
        <v>79</v>
      </c>
      <c r="E95" s="243"/>
      <c r="F95" s="243"/>
      <c r="G95" s="243"/>
      <c r="H95" s="243"/>
      <c r="I95" s="82"/>
      <c r="J95" s="243" t="s">
        <v>80</v>
      </c>
      <c r="K95" s="243"/>
      <c r="L95" s="243"/>
      <c r="M95" s="243"/>
      <c r="N95" s="243"/>
      <c r="O95" s="243"/>
      <c r="P95" s="243"/>
      <c r="Q95" s="243"/>
      <c r="R95" s="243"/>
      <c r="S95" s="243"/>
      <c r="T95" s="243"/>
      <c r="U95" s="243"/>
      <c r="V95" s="243"/>
      <c r="W95" s="243"/>
      <c r="X95" s="243"/>
      <c r="Y95" s="243"/>
      <c r="Z95" s="243"/>
      <c r="AA95" s="243"/>
      <c r="AB95" s="243"/>
      <c r="AC95" s="243"/>
      <c r="AD95" s="243"/>
      <c r="AE95" s="243"/>
      <c r="AF95" s="243"/>
      <c r="AG95" s="244">
        <f>'1 - SO 00 Všeobecné a pře...'!J32</f>
        <v>0</v>
      </c>
      <c r="AH95" s="245"/>
      <c r="AI95" s="245"/>
      <c r="AJ95" s="245"/>
      <c r="AK95" s="245"/>
      <c r="AL95" s="245"/>
      <c r="AM95" s="245"/>
      <c r="AN95" s="244">
        <f t="shared" si="0"/>
        <v>0</v>
      </c>
      <c r="AO95" s="245"/>
      <c r="AP95" s="245"/>
      <c r="AQ95" s="83" t="s">
        <v>81</v>
      </c>
      <c r="AR95" s="80"/>
      <c r="AS95" s="84">
        <v>0</v>
      </c>
      <c r="AT95" s="85">
        <f t="shared" si="1"/>
        <v>0</v>
      </c>
      <c r="AU95" s="86">
        <f>'1 - SO 00 Všeobecné a pře...'!P126</f>
        <v>0</v>
      </c>
      <c r="AV95" s="85">
        <f>'1 - SO 00 Všeobecné a pře...'!J35</f>
        <v>0</v>
      </c>
      <c r="AW95" s="85">
        <f>'1 - SO 00 Všeobecné a pře...'!J36</f>
        <v>0</v>
      </c>
      <c r="AX95" s="85">
        <f>'1 - SO 00 Všeobecné a pře...'!J37</f>
        <v>0</v>
      </c>
      <c r="AY95" s="85">
        <f>'1 - SO 00 Všeobecné a pře...'!J38</f>
        <v>0</v>
      </c>
      <c r="AZ95" s="85">
        <f>'1 - SO 00 Všeobecné a pře...'!F35</f>
        <v>0</v>
      </c>
      <c r="BA95" s="85">
        <f>'1 - SO 00 Všeobecné a pře...'!F36</f>
        <v>0</v>
      </c>
      <c r="BB95" s="85">
        <f>'1 - SO 00 Všeobecné a pře...'!F37</f>
        <v>0</v>
      </c>
      <c r="BC95" s="85">
        <f>'1 - SO 00 Všeobecné a pře...'!F38</f>
        <v>0</v>
      </c>
      <c r="BD95" s="87">
        <f>'1 - SO 00 Všeobecné a pře...'!F39</f>
        <v>0</v>
      </c>
      <c r="BT95" s="88" t="s">
        <v>79</v>
      </c>
      <c r="BV95" s="88" t="s">
        <v>76</v>
      </c>
      <c r="BW95" s="88" t="s">
        <v>82</v>
      </c>
      <c r="BX95" s="88" t="s">
        <v>4</v>
      </c>
      <c r="CL95" s="88" t="s">
        <v>1</v>
      </c>
      <c r="CM95" s="88" t="s">
        <v>83</v>
      </c>
    </row>
    <row r="96" spans="1:91" s="7" customFormat="1" ht="16.5" customHeight="1">
      <c r="A96" s="79" t="s">
        <v>78</v>
      </c>
      <c r="B96" s="80"/>
      <c r="C96" s="81"/>
      <c r="D96" s="243" t="s">
        <v>83</v>
      </c>
      <c r="E96" s="243"/>
      <c r="F96" s="243"/>
      <c r="G96" s="243"/>
      <c r="H96" s="243"/>
      <c r="I96" s="82"/>
      <c r="J96" s="243" t="s">
        <v>84</v>
      </c>
      <c r="K96" s="243"/>
      <c r="L96" s="243"/>
      <c r="M96" s="243"/>
      <c r="N96" s="243"/>
      <c r="O96" s="243"/>
      <c r="P96" s="243"/>
      <c r="Q96" s="243"/>
      <c r="R96" s="243"/>
      <c r="S96" s="243"/>
      <c r="T96" s="243"/>
      <c r="U96" s="243"/>
      <c r="V96" s="243"/>
      <c r="W96" s="243"/>
      <c r="X96" s="243"/>
      <c r="Y96" s="243"/>
      <c r="Z96" s="243"/>
      <c r="AA96" s="243"/>
      <c r="AB96" s="243"/>
      <c r="AC96" s="243"/>
      <c r="AD96" s="243"/>
      <c r="AE96" s="243"/>
      <c r="AF96" s="243"/>
      <c r="AG96" s="244">
        <f>'2 - SO 01 Demolice a příp...'!J32</f>
        <v>0</v>
      </c>
      <c r="AH96" s="245"/>
      <c r="AI96" s="245"/>
      <c r="AJ96" s="245"/>
      <c r="AK96" s="245"/>
      <c r="AL96" s="245"/>
      <c r="AM96" s="245"/>
      <c r="AN96" s="244">
        <f t="shared" si="0"/>
        <v>0</v>
      </c>
      <c r="AO96" s="245"/>
      <c r="AP96" s="245"/>
      <c r="AQ96" s="83" t="s">
        <v>81</v>
      </c>
      <c r="AR96" s="80"/>
      <c r="AS96" s="84">
        <v>0</v>
      </c>
      <c r="AT96" s="85">
        <f t="shared" si="1"/>
        <v>0</v>
      </c>
      <c r="AU96" s="86">
        <f>'2 - SO 01 Demolice a příp...'!P129</f>
        <v>0</v>
      </c>
      <c r="AV96" s="85">
        <f>'2 - SO 01 Demolice a příp...'!J35</f>
        <v>0</v>
      </c>
      <c r="AW96" s="85">
        <f>'2 - SO 01 Demolice a příp...'!J36</f>
        <v>0</v>
      </c>
      <c r="AX96" s="85">
        <f>'2 - SO 01 Demolice a příp...'!J37</f>
        <v>0</v>
      </c>
      <c r="AY96" s="85">
        <f>'2 - SO 01 Demolice a příp...'!J38</f>
        <v>0</v>
      </c>
      <c r="AZ96" s="85">
        <f>'2 - SO 01 Demolice a příp...'!F35</f>
        <v>0</v>
      </c>
      <c r="BA96" s="85">
        <f>'2 - SO 01 Demolice a příp...'!F36</f>
        <v>0</v>
      </c>
      <c r="BB96" s="85">
        <f>'2 - SO 01 Demolice a příp...'!F37</f>
        <v>0</v>
      </c>
      <c r="BC96" s="85">
        <f>'2 - SO 01 Demolice a příp...'!F38</f>
        <v>0</v>
      </c>
      <c r="BD96" s="87">
        <f>'2 - SO 01 Demolice a příp...'!F39</f>
        <v>0</v>
      </c>
      <c r="BT96" s="88" t="s">
        <v>79</v>
      </c>
      <c r="BV96" s="88" t="s">
        <v>76</v>
      </c>
      <c r="BW96" s="88" t="s">
        <v>85</v>
      </c>
      <c r="BX96" s="88" t="s">
        <v>4</v>
      </c>
      <c r="CL96" s="88" t="s">
        <v>1</v>
      </c>
      <c r="CM96" s="88" t="s">
        <v>83</v>
      </c>
    </row>
    <row r="97" spans="1:91" s="7" customFormat="1" ht="16.5" customHeight="1">
      <c r="A97" s="79" t="s">
        <v>78</v>
      </c>
      <c r="B97" s="80"/>
      <c r="C97" s="81"/>
      <c r="D97" s="243" t="s">
        <v>86</v>
      </c>
      <c r="E97" s="243"/>
      <c r="F97" s="243"/>
      <c r="G97" s="243"/>
      <c r="H97" s="243"/>
      <c r="I97" s="82"/>
      <c r="J97" s="243" t="s">
        <v>87</v>
      </c>
      <c r="K97" s="243"/>
      <c r="L97" s="243"/>
      <c r="M97" s="243"/>
      <c r="N97" s="243"/>
      <c r="O97" s="243"/>
      <c r="P97" s="243"/>
      <c r="Q97" s="243"/>
      <c r="R97" s="243"/>
      <c r="S97" s="243"/>
      <c r="T97" s="243"/>
      <c r="U97" s="243"/>
      <c r="V97" s="243"/>
      <c r="W97" s="243"/>
      <c r="X97" s="243"/>
      <c r="Y97" s="243"/>
      <c r="Z97" s="243"/>
      <c r="AA97" s="243"/>
      <c r="AB97" s="243"/>
      <c r="AC97" s="243"/>
      <c r="AD97" s="243"/>
      <c r="AE97" s="243"/>
      <c r="AF97" s="243"/>
      <c r="AG97" s="244">
        <f>'3 - SO 02 Místní komunikace'!J32</f>
        <v>0</v>
      </c>
      <c r="AH97" s="245"/>
      <c r="AI97" s="245"/>
      <c r="AJ97" s="245"/>
      <c r="AK97" s="245"/>
      <c r="AL97" s="245"/>
      <c r="AM97" s="245"/>
      <c r="AN97" s="244">
        <f t="shared" si="0"/>
        <v>0</v>
      </c>
      <c r="AO97" s="245"/>
      <c r="AP97" s="245"/>
      <c r="AQ97" s="83" t="s">
        <v>81</v>
      </c>
      <c r="AR97" s="80"/>
      <c r="AS97" s="84">
        <v>0</v>
      </c>
      <c r="AT97" s="85">
        <f t="shared" si="1"/>
        <v>0</v>
      </c>
      <c r="AU97" s="86">
        <f>'3 - SO 02 Místní komunikace'!P138</f>
        <v>0</v>
      </c>
      <c r="AV97" s="85">
        <f>'3 - SO 02 Místní komunikace'!J35</f>
        <v>0</v>
      </c>
      <c r="AW97" s="85">
        <f>'3 - SO 02 Místní komunikace'!J36</f>
        <v>0</v>
      </c>
      <c r="AX97" s="85">
        <f>'3 - SO 02 Místní komunikace'!J37</f>
        <v>0</v>
      </c>
      <c r="AY97" s="85">
        <f>'3 - SO 02 Místní komunikace'!J38</f>
        <v>0</v>
      </c>
      <c r="AZ97" s="85">
        <f>'3 - SO 02 Místní komunikace'!F35</f>
        <v>0</v>
      </c>
      <c r="BA97" s="85">
        <f>'3 - SO 02 Místní komunikace'!F36</f>
        <v>0</v>
      </c>
      <c r="BB97" s="85">
        <f>'3 - SO 02 Místní komunikace'!F37</f>
        <v>0</v>
      </c>
      <c r="BC97" s="85">
        <f>'3 - SO 02 Místní komunikace'!F38</f>
        <v>0</v>
      </c>
      <c r="BD97" s="87">
        <f>'3 - SO 02 Místní komunikace'!F39</f>
        <v>0</v>
      </c>
      <c r="BT97" s="88" t="s">
        <v>79</v>
      </c>
      <c r="BV97" s="88" t="s">
        <v>76</v>
      </c>
      <c r="BW97" s="88" t="s">
        <v>88</v>
      </c>
      <c r="BX97" s="88" t="s">
        <v>4</v>
      </c>
      <c r="CL97" s="88" t="s">
        <v>1</v>
      </c>
      <c r="CM97" s="88" t="s">
        <v>83</v>
      </c>
    </row>
    <row r="98" spans="1:91" s="7" customFormat="1" ht="16.5" customHeight="1">
      <c r="A98" s="79" t="s">
        <v>78</v>
      </c>
      <c r="B98" s="80"/>
      <c r="C98" s="81"/>
      <c r="D98" s="243" t="s">
        <v>89</v>
      </c>
      <c r="E98" s="243"/>
      <c r="F98" s="243"/>
      <c r="G98" s="243"/>
      <c r="H98" s="243"/>
      <c r="I98" s="82"/>
      <c r="J98" s="243" t="s">
        <v>90</v>
      </c>
      <c r="K98" s="243"/>
      <c r="L98" s="243"/>
      <c r="M98" s="243"/>
      <c r="N98" s="243"/>
      <c r="O98" s="243"/>
      <c r="P98" s="243"/>
      <c r="Q98" s="243"/>
      <c r="R98" s="243"/>
      <c r="S98" s="243"/>
      <c r="T98" s="243"/>
      <c r="U98" s="243"/>
      <c r="V98" s="243"/>
      <c r="W98" s="243"/>
      <c r="X98" s="243"/>
      <c r="Y98" s="243"/>
      <c r="Z98" s="243"/>
      <c r="AA98" s="243"/>
      <c r="AB98" s="243"/>
      <c r="AC98" s="243"/>
      <c r="AD98" s="243"/>
      <c r="AE98" s="243"/>
      <c r="AF98" s="243"/>
      <c r="AG98" s="244">
        <f>'4 - SO 04 Veřejné osvětlení'!J32</f>
        <v>0</v>
      </c>
      <c r="AH98" s="245"/>
      <c r="AI98" s="245"/>
      <c r="AJ98" s="245"/>
      <c r="AK98" s="245"/>
      <c r="AL98" s="245"/>
      <c r="AM98" s="245"/>
      <c r="AN98" s="244">
        <f t="shared" si="0"/>
        <v>0</v>
      </c>
      <c r="AO98" s="245"/>
      <c r="AP98" s="245"/>
      <c r="AQ98" s="83" t="s">
        <v>81</v>
      </c>
      <c r="AR98" s="80"/>
      <c r="AS98" s="84">
        <v>0</v>
      </c>
      <c r="AT98" s="85">
        <f t="shared" si="1"/>
        <v>0</v>
      </c>
      <c r="AU98" s="86">
        <f>'4 - SO 04 Veřejné osvětlení'!P126</f>
        <v>0</v>
      </c>
      <c r="AV98" s="85">
        <f>'4 - SO 04 Veřejné osvětlení'!J35</f>
        <v>0</v>
      </c>
      <c r="AW98" s="85">
        <f>'4 - SO 04 Veřejné osvětlení'!J36</f>
        <v>0</v>
      </c>
      <c r="AX98" s="85">
        <f>'4 - SO 04 Veřejné osvětlení'!J37</f>
        <v>0</v>
      </c>
      <c r="AY98" s="85">
        <f>'4 - SO 04 Veřejné osvětlení'!J38</f>
        <v>0</v>
      </c>
      <c r="AZ98" s="85">
        <f>'4 - SO 04 Veřejné osvětlení'!F35</f>
        <v>0</v>
      </c>
      <c r="BA98" s="85">
        <f>'4 - SO 04 Veřejné osvětlení'!F36</f>
        <v>0</v>
      </c>
      <c r="BB98" s="85">
        <f>'4 - SO 04 Veřejné osvětlení'!F37</f>
        <v>0</v>
      </c>
      <c r="BC98" s="85">
        <f>'4 - SO 04 Veřejné osvětlení'!F38</f>
        <v>0</v>
      </c>
      <c r="BD98" s="87">
        <f>'4 - SO 04 Veřejné osvětlení'!F39</f>
        <v>0</v>
      </c>
      <c r="BT98" s="88" t="s">
        <v>79</v>
      </c>
      <c r="BV98" s="88" t="s">
        <v>76</v>
      </c>
      <c r="BW98" s="88" t="s">
        <v>91</v>
      </c>
      <c r="BX98" s="88" t="s">
        <v>4</v>
      </c>
      <c r="CL98" s="88" t="s">
        <v>1</v>
      </c>
      <c r="CM98" s="88" t="s">
        <v>83</v>
      </c>
    </row>
    <row r="99" spans="1:91" s="7" customFormat="1" ht="16.5" customHeight="1">
      <c r="A99" s="79" t="s">
        <v>78</v>
      </c>
      <c r="B99" s="80"/>
      <c r="C99" s="81"/>
      <c r="D99" s="243" t="s">
        <v>92</v>
      </c>
      <c r="E99" s="243"/>
      <c r="F99" s="243"/>
      <c r="G99" s="243"/>
      <c r="H99" s="243"/>
      <c r="I99" s="82"/>
      <c r="J99" s="243" t="s">
        <v>93</v>
      </c>
      <c r="K99" s="243"/>
      <c r="L99" s="243"/>
      <c r="M99" s="243"/>
      <c r="N99" s="243"/>
      <c r="O99" s="243"/>
      <c r="P99" s="243"/>
      <c r="Q99" s="243"/>
      <c r="R99" s="243"/>
      <c r="S99" s="243"/>
      <c r="T99" s="243"/>
      <c r="U99" s="243"/>
      <c r="V99" s="243"/>
      <c r="W99" s="243"/>
      <c r="X99" s="243"/>
      <c r="Y99" s="243"/>
      <c r="Z99" s="243"/>
      <c r="AA99" s="243"/>
      <c r="AB99" s="243"/>
      <c r="AC99" s="243"/>
      <c r="AD99" s="243"/>
      <c r="AE99" s="243"/>
      <c r="AF99" s="243"/>
      <c r="AG99" s="244">
        <f>'5 - SO 07.2 Vegetační úpravy'!J32</f>
        <v>0</v>
      </c>
      <c r="AH99" s="245"/>
      <c r="AI99" s="245"/>
      <c r="AJ99" s="245"/>
      <c r="AK99" s="245"/>
      <c r="AL99" s="245"/>
      <c r="AM99" s="245"/>
      <c r="AN99" s="244">
        <f t="shared" si="0"/>
        <v>0</v>
      </c>
      <c r="AO99" s="245"/>
      <c r="AP99" s="245"/>
      <c r="AQ99" s="83" t="s">
        <v>81</v>
      </c>
      <c r="AR99" s="80"/>
      <c r="AS99" s="84">
        <v>0</v>
      </c>
      <c r="AT99" s="85">
        <f t="shared" si="1"/>
        <v>0</v>
      </c>
      <c r="AU99" s="86">
        <f>'5 - SO 07.2 Vegetační úpravy'!P126</f>
        <v>0</v>
      </c>
      <c r="AV99" s="85">
        <f>'5 - SO 07.2 Vegetační úpravy'!J35</f>
        <v>0</v>
      </c>
      <c r="AW99" s="85">
        <f>'5 - SO 07.2 Vegetační úpravy'!J36</f>
        <v>0</v>
      </c>
      <c r="AX99" s="85">
        <f>'5 - SO 07.2 Vegetační úpravy'!J37</f>
        <v>0</v>
      </c>
      <c r="AY99" s="85">
        <f>'5 - SO 07.2 Vegetační úpravy'!J38</f>
        <v>0</v>
      </c>
      <c r="AZ99" s="85">
        <f>'5 - SO 07.2 Vegetační úpravy'!F35</f>
        <v>0</v>
      </c>
      <c r="BA99" s="85">
        <f>'5 - SO 07.2 Vegetační úpravy'!F36</f>
        <v>0</v>
      </c>
      <c r="BB99" s="85">
        <f>'5 - SO 07.2 Vegetační úpravy'!F37</f>
        <v>0</v>
      </c>
      <c r="BC99" s="85">
        <f>'5 - SO 07.2 Vegetační úpravy'!F38</f>
        <v>0</v>
      </c>
      <c r="BD99" s="87">
        <f>'5 - SO 07.2 Vegetační úpravy'!F39</f>
        <v>0</v>
      </c>
      <c r="BT99" s="88" t="s">
        <v>79</v>
      </c>
      <c r="BV99" s="88" t="s">
        <v>76</v>
      </c>
      <c r="BW99" s="88" t="s">
        <v>94</v>
      </c>
      <c r="BX99" s="88" t="s">
        <v>4</v>
      </c>
      <c r="CL99" s="88" t="s">
        <v>1</v>
      </c>
      <c r="CM99" s="88" t="s">
        <v>83</v>
      </c>
    </row>
    <row r="100" spans="1:91" s="7" customFormat="1" ht="16.5" customHeight="1">
      <c r="A100" s="79" t="s">
        <v>78</v>
      </c>
      <c r="B100" s="80"/>
      <c r="C100" s="81"/>
      <c r="D100" s="243" t="s">
        <v>95</v>
      </c>
      <c r="E100" s="243"/>
      <c r="F100" s="243"/>
      <c r="G100" s="243"/>
      <c r="H100" s="243"/>
      <c r="I100" s="82"/>
      <c r="J100" s="243" t="s">
        <v>96</v>
      </c>
      <c r="K100" s="243"/>
      <c r="L100" s="243"/>
      <c r="M100" s="243"/>
      <c r="N100" s="243"/>
      <c r="O100" s="243"/>
      <c r="P100" s="243"/>
      <c r="Q100" s="243"/>
      <c r="R100" s="243"/>
      <c r="S100" s="243"/>
      <c r="T100" s="243"/>
      <c r="U100" s="243"/>
      <c r="V100" s="243"/>
      <c r="W100" s="243"/>
      <c r="X100" s="243"/>
      <c r="Y100" s="243"/>
      <c r="Z100" s="243"/>
      <c r="AA100" s="243"/>
      <c r="AB100" s="243"/>
      <c r="AC100" s="243"/>
      <c r="AD100" s="243"/>
      <c r="AE100" s="243"/>
      <c r="AF100" s="243"/>
      <c r="AG100" s="244">
        <f>'6 - SO 09 Ostatní vybavení'!J32</f>
        <v>0</v>
      </c>
      <c r="AH100" s="245"/>
      <c r="AI100" s="245"/>
      <c r="AJ100" s="245"/>
      <c r="AK100" s="245"/>
      <c r="AL100" s="245"/>
      <c r="AM100" s="245"/>
      <c r="AN100" s="244">
        <f t="shared" si="0"/>
        <v>0</v>
      </c>
      <c r="AO100" s="245"/>
      <c r="AP100" s="245"/>
      <c r="AQ100" s="83" t="s">
        <v>81</v>
      </c>
      <c r="AR100" s="80"/>
      <c r="AS100" s="89">
        <v>0</v>
      </c>
      <c r="AT100" s="90">
        <f t="shared" si="1"/>
        <v>0</v>
      </c>
      <c r="AU100" s="91">
        <f>'6 - SO 09 Ostatní vybavení'!P131</f>
        <v>0</v>
      </c>
      <c r="AV100" s="90">
        <f>'6 - SO 09 Ostatní vybavení'!J35</f>
        <v>0</v>
      </c>
      <c r="AW100" s="90">
        <f>'6 - SO 09 Ostatní vybavení'!J36</f>
        <v>0</v>
      </c>
      <c r="AX100" s="90">
        <f>'6 - SO 09 Ostatní vybavení'!J37</f>
        <v>0</v>
      </c>
      <c r="AY100" s="90">
        <f>'6 - SO 09 Ostatní vybavení'!J38</f>
        <v>0</v>
      </c>
      <c r="AZ100" s="90">
        <f>'6 - SO 09 Ostatní vybavení'!F35</f>
        <v>0</v>
      </c>
      <c r="BA100" s="90">
        <f>'6 - SO 09 Ostatní vybavení'!F36</f>
        <v>0</v>
      </c>
      <c r="BB100" s="90">
        <f>'6 - SO 09 Ostatní vybavení'!F37</f>
        <v>0</v>
      </c>
      <c r="BC100" s="90">
        <f>'6 - SO 09 Ostatní vybavení'!F38</f>
        <v>0</v>
      </c>
      <c r="BD100" s="92">
        <f>'6 - SO 09 Ostatní vybavení'!F39</f>
        <v>0</v>
      </c>
      <c r="BT100" s="88" t="s">
        <v>79</v>
      </c>
      <c r="BV100" s="88" t="s">
        <v>76</v>
      </c>
      <c r="BW100" s="88" t="s">
        <v>97</v>
      </c>
      <c r="BX100" s="88" t="s">
        <v>4</v>
      </c>
      <c r="CL100" s="88" t="s">
        <v>1</v>
      </c>
      <c r="CM100" s="88" t="s">
        <v>83</v>
      </c>
    </row>
    <row r="101" spans="1:91" s="2" customFormat="1" ht="30" customHeight="1">
      <c r="A101" s="32"/>
      <c r="B101" s="33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32"/>
      <c r="AL101" s="32"/>
      <c r="AM101" s="32"/>
      <c r="AN101" s="32"/>
      <c r="AO101" s="32"/>
      <c r="AP101" s="32"/>
      <c r="AQ101" s="32"/>
      <c r="AR101" s="33"/>
      <c r="AS101" s="32"/>
      <c r="AT101" s="32"/>
      <c r="AU101" s="32"/>
      <c r="AV101" s="32"/>
      <c r="AW101" s="32"/>
      <c r="AX101" s="32"/>
      <c r="AY101" s="32"/>
      <c r="AZ101" s="32"/>
      <c r="BA101" s="32"/>
      <c r="BB101" s="32"/>
      <c r="BC101" s="32"/>
      <c r="BD101" s="32"/>
      <c r="BE101" s="32"/>
    </row>
    <row r="102" spans="1:91" s="2" customFormat="1" ht="6.9" customHeight="1">
      <c r="A102" s="32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33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  <c r="BD102" s="32"/>
      <c r="BE102" s="32"/>
    </row>
  </sheetData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D100:H100"/>
    <mergeCell ref="J100:AF100"/>
    <mergeCell ref="AG94:AM94"/>
    <mergeCell ref="AN94:AP94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1 - SO 00 Všeobecné a pře...'!C2" display="/"/>
    <hyperlink ref="A96" location="'2 - SO 01 Demolice a příp...'!C2" display="/"/>
    <hyperlink ref="A97" location="'3 - SO 02 Místní komunikace'!C2" display="/"/>
    <hyperlink ref="A98" location="'4 - SO 04 Veřejné osvětlení'!C2" display="/"/>
    <hyperlink ref="A99" location="'5 - SO 07.2 Vegetační úpravy'!C2" display="/"/>
    <hyperlink ref="A100" location="'6 - SO 09 Ostatní vybavení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2"/>
  <sheetViews>
    <sheetView showGridLines="0" workbookViewId="0">
      <selection activeCell="L132" sqref="L132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93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93"/>
      <c r="L2" s="267" t="s">
        <v>5</v>
      </c>
      <c r="M2" s="252"/>
      <c r="N2" s="252"/>
      <c r="O2" s="252"/>
      <c r="P2" s="252"/>
      <c r="Q2" s="252"/>
      <c r="R2" s="252"/>
      <c r="S2" s="252"/>
      <c r="T2" s="252"/>
      <c r="U2" s="252"/>
      <c r="V2" s="252"/>
      <c r="AT2" s="17" t="s">
        <v>82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94"/>
      <c r="J3" s="19"/>
      <c r="K3" s="19"/>
      <c r="L3" s="20"/>
      <c r="AT3" s="17" t="s">
        <v>83</v>
      </c>
    </row>
    <row r="4" spans="1:46" s="1" customFormat="1" ht="24.9" customHeight="1">
      <c r="B4" s="20"/>
      <c r="D4" s="21" t="s">
        <v>98</v>
      </c>
      <c r="I4" s="93"/>
      <c r="L4" s="20"/>
      <c r="M4" s="95" t="s">
        <v>10</v>
      </c>
      <c r="AT4" s="17" t="s">
        <v>3</v>
      </c>
    </row>
    <row r="5" spans="1:46" s="1" customFormat="1" ht="6.9" customHeight="1">
      <c r="B5" s="20"/>
      <c r="I5" s="93"/>
      <c r="L5" s="20"/>
    </row>
    <row r="6" spans="1:46" s="1" customFormat="1" ht="12" customHeight="1">
      <c r="B6" s="20"/>
      <c r="D6" s="27" t="s">
        <v>15</v>
      </c>
      <c r="I6" s="93"/>
      <c r="L6" s="20"/>
    </row>
    <row r="7" spans="1:46" s="1" customFormat="1" ht="16.5" customHeight="1">
      <c r="B7" s="20"/>
      <c r="E7" s="268" t="str">
        <f>'Rekapitulace stavby'!K6</f>
        <v>Regenerace sídliště Muglinov-10.etapa-ul.Vdovská</v>
      </c>
      <c r="F7" s="269"/>
      <c r="G7" s="269"/>
      <c r="H7" s="269"/>
      <c r="I7" s="93"/>
      <c r="L7" s="20"/>
    </row>
    <row r="8" spans="1:46" s="2" customFormat="1" ht="12" customHeight="1">
      <c r="A8" s="32"/>
      <c r="B8" s="33"/>
      <c r="C8" s="32"/>
      <c r="D8" s="27" t="s">
        <v>99</v>
      </c>
      <c r="E8" s="32"/>
      <c r="F8" s="32"/>
      <c r="G8" s="32"/>
      <c r="H8" s="32"/>
      <c r="I8" s="96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9" t="s">
        <v>100</v>
      </c>
      <c r="F9" s="270"/>
      <c r="G9" s="270"/>
      <c r="H9" s="270"/>
      <c r="I9" s="96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3"/>
      <c r="C10" s="32"/>
      <c r="D10" s="32"/>
      <c r="E10" s="32"/>
      <c r="F10" s="32"/>
      <c r="G10" s="32"/>
      <c r="H10" s="32"/>
      <c r="I10" s="96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97" t="s">
        <v>18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19</v>
      </c>
      <c r="E12" s="32"/>
      <c r="F12" s="25" t="s">
        <v>20</v>
      </c>
      <c r="G12" s="32"/>
      <c r="H12" s="32"/>
      <c r="I12" s="97" t="s">
        <v>21</v>
      </c>
      <c r="J12" s="55" t="str">
        <f>'Rekapitulace stavby'!AN8</f>
        <v>15. 6. 2020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96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97" t="s">
        <v>24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25</v>
      </c>
      <c r="F15" s="32"/>
      <c r="G15" s="32"/>
      <c r="H15" s="32"/>
      <c r="I15" s="97" t="s">
        <v>26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96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7" t="s">
        <v>24</v>
      </c>
      <c r="J17" s="28">
        <f>'Rekapitulace stavby'!AN13</f>
        <v>0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71" t="str">
        <f>'Rekapitulace stavby'!E14</f>
        <v>Ing.Martin Krejčí</v>
      </c>
      <c r="F18" s="251"/>
      <c r="G18" s="251"/>
      <c r="H18" s="251"/>
      <c r="I18" s="97" t="s">
        <v>26</v>
      </c>
      <c r="J18" s="28">
        <f>'Rekapitulace stavby'!AN14</f>
        <v>0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96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28</v>
      </c>
      <c r="E20" s="32"/>
      <c r="F20" s="32"/>
      <c r="G20" s="32"/>
      <c r="H20" s="32"/>
      <c r="I20" s="97" t="s">
        <v>24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29</v>
      </c>
      <c r="F21" s="32"/>
      <c r="G21" s="32"/>
      <c r="H21" s="32"/>
      <c r="I21" s="97" t="s">
        <v>26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96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31</v>
      </c>
      <c r="E23" s="32"/>
      <c r="F23" s="32"/>
      <c r="G23" s="32"/>
      <c r="H23" s="32"/>
      <c r="I23" s="97" t="s">
        <v>24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32</v>
      </c>
      <c r="F24" s="32"/>
      <c r="G24" s="32"/>
      <c r="H24" s="32"/>
      <c r="I24" s="97" t="s">
        <v>26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96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33</v>
      </c>
      <c r="E26" s="32"/>
      <c r="F26" s="32"/>
      <c r="G26" s="32"/>
      <c r="H26" s="32"/>
      <c r="I26" s="96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8"/>
      <c r="B27" s="99"/>
      <c r="C27" s="98"/>
      <c r="D27" s="98"/>
      <c r="E27" s="256" t="s">
        <v>1</v>
      </c>
      <c r="F27" s="256"/>
      <c r="G27" s="256"/>
      <c r="H27" s="256"/>
      <c r="I27" s="100"/>
      <c r="J27" s="98"/>
      <c r="K27" s="98"/>
      <c r="L27" s="101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96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102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" customHeight="1">
      <c r="A30" s="32"/>
      <c r="B30" s="33"/>
      <c r="C30" s="32"/>
      <c r="D30" s="25" t="s">
        <v>101</v>
      </c>
      <c r="E30" s="32"/>
      <c r="F30" s="32"/>
      <c r="G30" s="32"/>
      <c r="H30" s="32"/>
      <c r="I30" s="96"/>
      <c r="J30" s="103">
        <f>J96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" customHeight="1">
      <c r="A31" s="32"/>
      <c r="B31" s="33"/>
      <c r="C31" s="32"/>
      <c r="D31" s="104" t="s">
        <v>102</v>
      </c>
      <c r="E31" s="32"/>
      <c r="F31" s="32"/>
      <c r="G31" s="32"/>
      <c r="H31" s="32"/>
      <c r="I31" s="96"/>
      <c r="J31" s="103">
        <f>J99</f>
        <v>0</v>
      </c>
      <c r="K31" s="32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105" t="s">
        <v>34</v>
      </c>
      <c r="E32" s="32"/>
      <c r="F32" s="32"/>
      <c r="G32" s="32"/>
      <c r="H32" s="32"/>
      <c r="I32" s="96"/>
      <c r="J32" s="71">
        <f>ROUND(J30 + J31,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" customHeight="1">
      <c r="A33" s="32"/>
      <c r="B33" s="33"/>
      <c r="C33" s="32"/>
      <c r="D33" s="66"/>
      <c r="E33" s="66"/>
      <c r="F33" s="66"/>
      <c r="G33" s="66"/>
      <c r="H33" s="66"/>
      <c r="I33" s="102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32"/>
      <c r="F34" s="36" t="s">
        <v>36</v>
      </c>
      <c r="G34" s="32"/>
      <c r="H34" s="32"/>
      <c r="I34" s="106" t="s">
        <v>35</v>
      </c>
      <c r="J34" s="36" t="s">
        <v>37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customHeight="1">
      <c r="A35" s="32"/>
      <c r="B35" s="33"/>
      <c r="C35" s="32"/>
      <c r="D35" s="107" t="s">
        <v>38</v>
      </c>
      <c r="E35" s="27" t="s">
        <v>39</v>
      </c>
      <c r="F35" s="108">
        <f>ROUND((SUM(BE99:BE106) + SUM(BE126:BE161)),  2)</f>
        <v>0</v>
      </c>
      <c r="G35" s="32"/>
      <c r="H35" s="32"/>
      <c r="I35" s="109">
        <v>0.21</v>
      </c>
      <c r="J35" s="108">
        <f>ROUND(((SUM(BE99:BE106) + SUM(BE126:BE161))*I35),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customHeight="1">
      <c r="A36" s="32"/>
      <c r="B36" s="33"/>
      <c r="C36" s="32"/>
      <c r="D36" s="32"/>
      <c r="E36" s="27" t="s">
        <v>40</v>
      </c>
      <c r="F36" s="108">
        <f>ROUND((SUM(BF99:BF106) + SUM(BF126:BF161)),  2)</f>
        <v>0</v>
      </c>
      <c r="G36" s="32"/>
      <c r="H36" s="32"/>
      <c r="I36" s="109">
        <v>0.15</v>
      </c>
      <c r="J36" s="108">
        <f>ROUND(((SUM(BF99:BF106) + SUM(BF126:BF161))*I36),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41</v>
      </c>
      <c r="F37" s="108">
        <f>ROUND((SUM(BG99:BG106) + SUM(BG126:BG161)),  2)</f>
        <v>0</v>
      </c>
      <c r="G37" s="32"/>
      <c r="H37" s="32"/>
      <c r="I37" s="109">
        <v>0.21</v>
      </c>
      <c r="J37" s="108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" hidden="1" customHeight="1">
      <c r="A38" s="32"/>
      <c r="B38" s="33"/>
      <c r="C38" s="32"/>
      <c r="D38" s="32"/>
      <c r="E38" s="27" t="s">
        <v>42</v>
      </c>
      <c r="F38" s="108">
        <f>ROUND((SUM(BH99:BH106) + SUM(BH126:BH161)),  2)</f>
        <v>0</v>
      </c>
      <c r="G38" s="32"/>
      <c r="H38" s="32"/>
      <c r="I38" s="109">
        <v>0.15</v>
      </c>
      <c r="J38" s="108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" hidden="1" customHeight="1">
      <c r="A39" s="32"/>
      <c r="B39" s="33"/>
      <c r="C39" s="32"/>
      <c r="D39" s="32"/>
      <c r="E39" s="27" t="s">
        <v>43</v>
      </c>
      <c r="F39" s="108">
        <f>ROUND((SUM(BI99:BI106) + SUM(BI126:BI161)),  2)</f>
        <v>0</v>
      </c>
      <c r="G39" s="32"/>
      <c r="H39" s="32"/>
      <c r="I39" s="109">
        <v>0</v>
      </c>
      <c r="J39" s="108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" customHeight="1">
      <c r="A40" s="32"/>
      <c r="B40" s="33"/>
      <c r="C40" s="32"/>
      <c r="D40" s="32"/>
      <c r="E40" s="32"/>
      <c r="F40" s="32"/>
      <c r="G40" s="32"/>
      <c r="H40" s="32"/>
      <c r="I40" s="96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10"/>
      <c r="D41" s="111" t="s">
        <v>44</v>
      </c>
      <c r="E41" s="60"/>
      <c r="F41" s="60"/>
      <c r="G41" s="112" t="s">
        <v>45</v>
      </c>
      <c r="H41" s="113" t="s">
        <v>46</v>
      </c>
      <c r="I41" s="114"/>
      <c r="J41" s="115">
        <f>SUM(J32:J39)</f>
        <v>0</v>
      </c>
      <c r="K41" s="116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" customHeight="1">
      <c r="A42" s="32"/>
      <c r="B42" s="33"/>
      <c r="C42" s="32"/>
      <c r="D42" s="32"/>
      <c r="E42" s="32"/>
      <c r="F42" s="32"/>
      <c r="G42" s="32"/>
      <c r="H42" s="32"/>
      <c r="I42" s="96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" customHeight="1">
      <c r="B43" s="20"/>
      <c r="I43" s="93"/>
      <c r="L43" s="20"/>
    </row>
    <row r="44" spans="1:31" s="1" customFormat="1" ht="14.4" customHeight="1">
      <c r="B44" s="20"/>
      <c r="I44" s="93"/>
      <c r="L44" s="20"/>
    </row>
    <row r="45" spans="1:31" s="1" customFormat="1" ht="14.4" customHeight="1">
      <c r="B45" s="20"/>
      <c r="I45" s="93"/>
      <c r="L45" s="20"/>
    </row>
    <row r="46" spans="1:31" s="1" customFormat="1" ht="14.4" customHeight="1">
      <c r="B46" s="20"/>
      <c r="I46" s="93"/>
      <c r="L46" s="20"/>
    </row>
    <row r="47" spans="1:31" s="1" customFormat="1" ht="14.4" customHeight="1">
      <c r="B47" s="20"/>
      <c r="I47" s="93"/>
      <c r="L47" s="20"/>
    </row>
    <row r="48" spans="1:31" s="1" customFormat="1" ht="14.4" customHeight="1">
      <c r="B48" s="20"/>
      <c r="I48" s="93"/>
      <c r="L48" s="20"/>
    </row>
    <row r="49" spans="1:31" s="1" customFormat="1" ht="14.4" customHeight="1">
      <c r="B49" s="20"/>
      <c r="I49" s="93"/>
      <c r="L49" s="20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117"/>
      <c r="J50" s="44"/>
      <c r="K50" s="44"/>
      <c r="L50" s="42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2"/>
      <c r="B61" s="33"/>
      <c r="C61" s="32"/>
      <c r="D61" s="45" t="s">
        <v>49</v>
      </c>
      <c r="E61" s="35"/>
      <c r="F61" s="118" t="s">
        <v>50</v>
      </c>
      <c r="G61" s="45" t="s">
        <v>49</v>
      </c>
      <c r="H61" s="35"/>
      <c r="I61" s="119"/>
      <c r="J61" s="120" t="s">
        <v>50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2"/>
      <c r="B65" s="33"/>
      <c r="C65" s="32"/>
      <c r="D65" s="43" t="s">
        <v>51</v>
      </c>
      <c r="E65" s="46"/>
      <c r="F65" s="46"/>
      <c r="G65" s="43" t="s">
        <v>52</v>
      </c>
      <c r="H65" s="46"/>
      <c r="I65" s="121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2"/>
      <c r="B76" s="33"/>
      <c r="C76" s="32"/>
      <c r="D76" s="45" t="s">
        <v>49</v>
      </c>
      <c r="E76" s="35"/>
      <c r="F76" s="118" t="s">
        <v>50</v>
      </c>
      <c r="G76" s="45" t="s">
        <v>49</v>
      </c>
      <c r="H76" s="35"/>
      <c r="I76" s="119"/>
      <c r="J76" s="120" t="s">
        <v>50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122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123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103</v>
      </c>
      <c r="D82" s="32"/>
      <c r="E82" s="32"/>
      <c r="F82" s="32"/>
      <c r="G82" s="32"/>
      <c r="H82" s="32"/>
      <c r="I82" s="96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96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15</v>
      </c>
      <c r="D84" s="32"/>
      <c r="E84" s="32"/>
      <c r="F84" s="32"/>
      <c r="G84" s="32"/>
      <c r="H84" s="32"/>
      <c r="I84" s="96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68" t="str">
        <f>E7</f>
        <v>Regenerace sídliště Muglinov-10.etapa-ul.Vdovská</v>
      </c>
      <c r="F85" s="269"/>
      <c r="G85" s="269"/>
      <c r="H85" s="269"/>
      <c r="I85" s="96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99</v>
      </c>
      <c r="D86" s="32"/>
      <c r="E86" s="32"/>
      <c r="F86" s="32"/>
      <c r="G86" s="32"/>
      <c r="H86" s="32"/>
      <c r="I86" s="96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9" t="str">
        <f>E9</f>
        <v>1 - SO 00 Všeobecné a předběžné položky</v>
      </c>
      <c r="F87" s="270"/>
      <c r="G87" s="270"/>
      <c r="H87" s="270"/>
      <c r="I87" s="96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96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19</v>
      </c>
      <c r="D89" s="32"/>
      <c r="E89" s="32"/>
      <c r="F89" s="25" t="str">
        <f>F12</f>
        <v xml:space="preserve"> </v>
      </c>
      <c r="G89" s="32"/>
      <c r="H89" s="32"/>
      <c r="I89" s="97" t="s">
        <v>21</v>
      </c>
      <c r="J89" s="55" t="str">
        <f>IF(J12="","",J12)</f>
        <v>15. 6. 2020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96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40.049999999999997" customHeight="1">
      <c r="A91" s="32"/>
      <c r="B91" s="33"/>
      <c r="C91" s="27" t="s">
        <v>23</v>
      </c>
      <c r="D91" s="32"/>
      <c r="E91" s="32"/>
      <c r="F91" s="25" t="str">
        <f>E15</f>
        <v>Statutární město Ostrava,MOb Slezská Ostrava</v>
      </c>
      <c r="G91" s="32"/>
      <c r="H91" s="32"/>
      <c r="I91" s="97" t="s">
        <v>28</v>
      </c>
      <c r="J91" s="30" t="str">
        <f>E21</f>
        <v>HaskoningDHV Czech Republic,spol.s.r.o.,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27</v>
      </c>
      <c r="D92" s="32"/>
      <c r="E92" s="32"/>
      <c r="F92" s="25" t="str">
        <f>IF(E18="","",E18)</f>
        <v>Ing.Martin Krejčí</v>
      </c>
      <c r="G92" s="32"/>
      <c r="H92" s="32"/>
      <c r="I92" s="97" t="s">
        <v>31</v>
      </c>
      <c r="J92" s="30" t="str">
        <f>E24</f>
        <v>Pflegrová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6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24" t="s">
        <v>104</v>
      </c>
      <c r="D94" s="110"/>
      <c r="E94" s="110"/>
      <c r="F94" s="110"/>
      <c r="G94" s="110"/>
      <c r="H94" s="110"/>
      <c r="I94" s="125"/>
      <c r="J94" s="126" t="s">
        <v>105</v>
      </c>
      <c r="K94" s="110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6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27" t="s">
        <v>106</v>
      </c>
      <c r="D96" s="32"/>
      <c r="E96" s="32"/>
      <c r="F96" s="32"/>
      <c r="G96" s="32"/>
      <c r="H96" s="32"/>
      <c r="I96" s="96"/>
      <c r="J96" s="71">
        <f>J126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107</v>
      </c>
    </row>
    <row r="97" spans="1:65" s="2" customFormat="1" ht="21.75" customHeight="1">
      <c r="A97" s="32"/>
      <c r="B97" s="33"/>
      <c r="C97" s="32"/>
      <c r="D97" s="32"/>
      <c r="E97" s="32"/>
      <c r="F97" s="32"/>
      <c r="G97" s="32"/>
      <c r="H97" s="32"/>
      <c r="I97" s="96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65" s="2" customFormat="1" ht="6.9" customHeight="1">
      <c r="A98" s="32"/>
      <c r="B98" s="33"/>
      <c r="C98" s="32"/>
      <c r="D98" s="32"/>
      <c r="E98" s="32"/>
      <c r="F98" s="32"/>
      <c r="G98" s="32"/>
      <c r="H98" s="32"/>
      <c r="I98" s="96"/>
      <c r="J98" s="32"/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spans="1:65" s="2" customFormat="1" ht="29.25" customHeight="1">
      <c r="A99" s="32"/>
      <c r="B99" s="33"/>
      <c r="C99" s="127" t="s">
        <v>108</v>
      </c>
      <c r="D99" s="32"/>
      <c r="E99" s="32"/>
      <c r="F99" s="32"/>
      <c r="G99" s="32"/>
      <c r="H99" s="32"/>
      <c r="I99" s="96"/>
      <c r="J99" s="128">
        <f>ROUND(J100 + J101 + J102 + J103 + J104 + J105,2)</f>
        <v>0</v>
      </c>
      <c r="K99" s="32"/>
      <c r="L99" s="42"/>
      <c r="N99" s="129" t="s">
        <v>38</v>
      </c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pans="1:65" s="2" customFormat="1" ht="18" customHeight="1">
      <c r="A100" s="32"/>
      <c r="B100" s="130"/>
      <c r="C100" s="96"/>
      <c r="D100" s="272" t="s">
        <v>109</v>
      </c>
      <c r="E100" s="273"/>
      <c r="F100" s="273"/>
      <c r="G100" s="96"/>
      <c r="H100" s="96"/>
      <c r="I100" s="96"/>
      <c r="J100" s="132">
        <v>0</v>
      </c>
      <c r="K100" s="96"/>
      <c r="L100" s="133"/>
      <c r="M100" s="134"/>
      <c r="N100" s="135" t="s">
        <v>39</v>
      </c>
      <c r="O100" s="134"/>
      <c r="P100" s="134"/>
      <c r="Q100" s="134"/>
      <c r="R100" s="134"/>
      <c r="S100" s="96"/>
      <c r="T100" s="96"/>
      <c r="U100" s="96"/>
      <c r="V100" s="96"/>
      <c r="W100" s="96"/>
      <c r="X100" s="96"/>
      <c r="Y100" s="96"/>
      <c r="Z100" s="96"/>
      <c r="AA100" s="96"/>
      <c r="AB100" s="96"/>
      <c r="AC100" s="96"/>
      <c r="AD100" s="96"/>
      <c r="AE100" s="96"/>
      <c r="AF100" s="134"/>
      <c r="AG100" s="134"/>
      <c r="AH100" s="134"/>
      <c r="AI100" s="134"/>
      <c r="AJ100" s="134"/>
      <c r="AK100" s="134"/>
      <c r="AL100" s="134"/>
      <c r="AM100" s="134"/>
      <c r="AN100" s="134"/>
      <c r="AO100" s="134"/>
      <c r="AP100" s="134"/>
      <c r="AQ100" s="134"/>
      <c r="AR100" s="134"/>
      <c r="AS100" s="134"/>
      <c r="AT100" s="134"/>
      <c r="AU100" s="134"/>
      <c r="AV100" s="134"/>
      <c r="AW100" s="134"/>
      <c r="AX100" s="134"/>
      <c r="AY100" s="136" t="s">
        <v>110</v>
      </c>
      <c r="AZ100" s="134"/>
      <c r="BA100" s="134"/>
      <c r="BB100" s="134"/>
      <c r="BC100" s="134"/>
      <c r="BD100" s="134"/>
      <c r="BE100" s="137">
        <f t="shared" ref="BE100:BE105" si="0">IF(N100="základní",J100,0)</f>
        <v>0</v>
      </c>
      <c r="BF100" s="137">
        <f t="shared" ref="BF100:BF105" si="1">IF(N100="snížená",J100,0)</f>
        <v>0</v>
      </c>
      <c r="BG100" s="137">
        <f t="shared" ref="BG100:BG105" si="2">IF(N100="zákl. přenesená",J100,0)</f>
        <v>0</v>
      </c>
      <c r="BH100" s="137">
        <f t="shared" ref="BH100:BH105" si="3">IF(N100="sníž. přenesená",J100,0)</f>
        <v>0</v>
      </c>
      <c r="BI100" s="137">
        <f t="shared" ref="BI100:BI105" si="4">IF(N100="nulová",J100,0)</f>
        <v>0</v>
      </c>
      <c r="BJ100" s="136" t="s">
        <v>79</v>
      </c>
      <c r="BK100" s="134"/>
      <c r="BL100" s="134"/>
      <c r="BM100" s="134"/>
    </row>
    <row r="101" spans="1:65" s="2" customFormat="1" ht="18" customHeight="1">
      <c r="A101" s="32"/>
      <c r="B101" s="130"/>
      <c r="C101" s="96"/>
      <c r="D101" s="272" t="s">
        <v>111</v>
      </c>
      <c r="E101" s="273"/>
      <c r="F101" s="273"/>
      <c r="G101" s="96"/>
      <c r="H101" s="96"/>
      <c r="I101" s="96"/>
      <c r="J101" s="132">
        <v>0</v>
      </c>
      <c r="K101" s="96"/>
      <c r="L101" s="133"/>
      <c r="M101" s="134"/>
      <c r="N101" s="135" t="s">
        <v>39</v>
      </c>
      <c r="O101" s="134"/>
      <c r="P101" s="134"/>
      <c r="Q101" s="134"/>
      <c r="R101" s="134"/>
      <c r="S101" s="96"/>
      <c r="T101" s="96"/>
      <c r="U101" s="96"/>
      <c r="V101" s="96"/>
      <c r="W101" s="96"/>
      <c r="X101" s="96"/>
      <c r="Y101" s="96"/>
      <c r="Z101" s="96"/>
      <c r="AA101" s="96"/>
      <c r="AB101" s="96"/>
      <c r="AC101" s="96"/>
      <c r="AD101" s="96"/>
      <c r="AE101" s="96"/>
      <c r="AF101" s="134"/>
      <c r="AG101" s="134"/>
      <c r="AH101" s="134"/>
      <c r="AI101" s="134"/>
      <c r="AJ101" s="134"/>
      <c r="AK101" s="134"/>
      <c r="AL101" s="134"/>
      <c r="AM101" s="134"/>
      <c r="AN101" s="134"/>
      <c r="AO101" s="134"/>
      <c r="AP101" s="134"/>
      <c r="AQ101" s="134"/>
      <c r="AR101" s="134"/>
      <c r="AS101" s="134"/>
      <c r="AT101" s="134"/>
      <c r="AU101" s="134"/>
      <c r="AV101" s="134"/>
      <c r="AW101" s="134"/>
      <c r="AX101" s="134"/>
      <c r="AY101" s="136" t="s">
        <v>110</v>
      </c>
      <c r="AZ101" s="134"/>
      <c r="BA101" s="134"/>
      <c r="BB101" s="134"/>
      <c r="BC101" s="134"/>
      <c r="BD101" s="134"/>
      <c r="BE101" s="137">
        <f t="shared" si="0"/>
        <v>0</v>
      </c>
      <c r="BF101" s="137">
        <f t="shared" si="1"/>
        <v>0</v>
      </c>
      <c r="BG101" s="137">
        <f t="shared" si="2"/>
        <v>0</v>
      </c>
      <c r="BH101" s="137">
        <f t="shared" si="3"/>
        <v>0</v>
      </c>
      <c r="BI101" s="137">
        <f t="shared" si="4"/>
        <v>0</v>
      </c>
      <c r="BJ101" s="136" t="s">
        <v>79</v>
      </c>
      <c r="BK101" s="134"/>
      <c r="BL101" s="134"/>
      <c r="BM101" s="134"/>
    </row>
    <row r="102" spans="1:65" s="2" customFormat="1" ht="18" customHeight="1">
      <c r="A102" s="32"/>
      <c r="B102" s="130"/>
      <c r="C102" s="96"/>
      <c r="D102" s="272" t="s">
        <v>112</v>
      </c>
      <c r="E102" s="273"/>
      <c r="F102" s="273"/>
      <c r="G102" s="96"/>
      <c r="H102" s="96"/>
      <c r="I102" s="96"/>
      <c r="J102" s="132">
        <v>0</v>
      </c>
      <c r="K102" s="96"/>
      <c r="L102" s="133"/>
      <c r="M102" s="134"/>
      <c r="N102" s="135" t="s">
        <v>39</v>
      </c>
      <c r="O102" s="134"/>
      <c r="P102" s="134"/>
      <c r="Q102" s="134"/>
      <c r="R102" s="134"/>
      <c r="S102" s="96"/>
      <c r="T102" s="96"/>
      <c r="U102" s="96"/>
      <c r="V102" s="96"/>
      <c r="W102" s="96"/>
      <c r="X102" s="96"/>
      <c r="Y102" s="96"/>
      <c r="Z102" s="96"/>
      <c r="AA102" s="96"/>
      <c r="AB102" s="96"/>
      <c r="AC102" s="96"/>
      <c r="AD102" s="96"/>
      <c r="AE102" s="96"/>
      <c r="AF102" s="134"/>
      <c r="AG102" s="134"/>
      <c r="AH102" s="134"/>
      <c r="AI102" s="134"/>
      <c r="AJ102" s="134"/>
      <c r="AK102" s="134"/>
      <c r="AL102" s="134"/>
      <c r="AM102" s="134"/>
      <c r="AN102" s="134"/>
      <c r="AO102" s="134"/>
      <c r="AP102" s="134"/>
      <c r="AQ102" s="134"/>
      <c r="AR102" s="134"/>
      <c r="AS102" s="134"/>
      <c r="AT102" s="134"/>
      <c r="AU102" s="134"/>
      <c r="AV102" s="134"/>
      <c r="AW102" s="134"/>
      <c r="AX102" s="134"/>
      <c r="AY102" s="136" t="s">
        <v>110</v>
      </c>
      <c r="AZ102" s="134"/>
      <c r="BA102" s="134"/>
      <c r="BB102" s="134"/>
      <c r="BC102" s="134"/>
      <c r="BD102" s="134"/>
      <c r="BE102" s="137">
        <f t="shared" si="0"/>
        <v>0</v>
      </c>
      <c r="BF102" s="137">
        <f t="shared" si="1"/>
        <v>0</v>
      </c>
      <c r="BG102" s="137">
        <f t="shared" si="2"/>
        <v>0</v>
      </c>
      <c r="BH102" s="137">
        <f t="shared" si="3"/>
        <v>0</v>
      </c>
      <c r="BI102" s="137">
        <f t="shared" si="4"/>
        <v>0</v>
      </c>
      <c r="BJ102" s="136" t="s">
        <v>79</v>
      </c>
      <c r="BK102" s="134"/>
      <c r="BL102" s="134"/>
      <c r="BM102" s="134"/>
    </row>
    <row r="103" spans="1:65" s="2" customFormat="1" ht="18" customHeight="1">
      <c r="A103" s="32"/>
      <c r="B103" s="130"/>
      <c r="C103" s="96"/>
      <c r="D103" s="272" t="s">
        <v>113</v>
      </c>
      <c r="E103" s="273"/>
      <c r="F103" s="273"/>
      <c r="G103" s="96"/>
      <c r="H103" s="96"/>
      <c r="I103" s="96"/>
      <c r="J103" s="132">
        <v>0</v>
      </c>
      <c r="K103" s="96"/>
      <c r="L103" s="133"/>
      <c r="M103" s="134"/>
      <c r="N103" s="135" t="s">
        <v>39</v>
      </c>
      <c r="O103" s="134"/>
      <c r="P103" s="134"/>
      <c r="Q103" s="134"/>
      <c r="R103" s="134"/>
      <c r="S103" s="96"/>
      <c r="T103" s="96"/>
      <c r="U103" s="96"/>
      <c r="V103" s="96"/>
      <c r="W103" s="96"/>
      <c r="X103" s="96"/>
      <c r="Y103" s="96"/>
      <c r="Z103" s="96"/>
      <c r="AA103" s="96"/>
      <c r="AB103" s="96"/>
      <c r="AC103" s="96"/>
      <c r="AD103" s="96"/>
      <c r="AE103" s="96"/>
      <c r="AF103" s="134"/>
      <c r="AG103" s="134"/>
      <c r="AH103" s="134"/>
      <c r="AI103" s="134"/>
      <c r="AJ103" s="134"/>
      <c r="AK103" s="134"/>
      <c r="AL103" s="134"/>
      <c r="AM103" s="134"/>
      <c r="AN103" s="134"/>
      <c r="AO103" s="134"/>
      <c r="AP103" s="134"/>
      <c r="AQ103" s="134"/>
      <c r="AR103" s="134"/>
      <c r="AS103" s="134"/>
      <c r="AT103" s="134"/>
      <c r="AU103" s="134"/>
      <c r="AV103" s="134"/>
      <c r="AW103" s="134"/>
      <c r="AX103" s="134"/>
      <c r="AY103" s="136" t="s">
        <v>110</v>
      </c>
      <c r="AZ103" s="134"/>
      <c r="BA103" s="134"/>
      <c r="BB103" s="134"/>
      <c r="BC103" s="134"/>
      <c r="BD103" s="134"/>
      <c r="BE103" s="137">
        <f t="shared" si="0"/>
        <v>0</v>
      </c>
      <c r="BF103" s="137">
        <f t="shared" si="1"/>
        <v>0</v>
      </c>
      <c r="BG103" s="137">
        <f t="shared" si="2"/>
        <v>0</v>
      </c>
      <c r="BH103" s="137">
        <f t="shared" si="3"/>
        <v>0</v>
      </c>
      <c r="BI103" s="137">
        <f t="shared" si="4"/>
        <v>0</v>
      </c>
      <c r="BJ103" s="136" t="s">
        <v>79</v>
      </c>
      <c r="BK103" s="134"/>
      <c r="BL103" s="134"/>
      <c r="BM103" s="134"/>
    </row>
    <row r="104" spans="1:65" s="2" customFormat="1" ht="18" customHeight="1">
      <c r="A104" s="32"/>
      <c r="B104" s="130"/>
      <c r="C104" s="96"/>
      <c r="D104" s="272" t="s">
        <v>114</v>
      </c>
      <c r="E104" s="273"/>
      <c r="F104" s="273"/>
      <c r="G104" s="96"/>
      <c r="H104" s="96"/>
      <c r="I104" s="96"/>
      <c r="J104" s="132">
        <v>0</v>
      </c>
      <c r="K104" s="96"/>
      <c r="L104" s="133"/>
      <c r="M104" s="134"/>
      <c r="N104" s="135" t="s">
        <v>39</v>
      </c>
      <c r="O104" s="134"/>
      <c r="P104" s="134"/>
      <c r="Q104" s="134"/>
      <c r="R104" s="134"/>
      <c r="S104" s="96"/>
      <c r="T104" s="96"/>
      <c r="U104" s="96"/>
      <c r="V104" s="96"/>
      <c r="W104" s="96"/>
      <c r="X104" s="96"/>
      <c r="Y104" s="96"/>
      <c r="Z104" s="96"/>
      <c r="AA104" s="96"/>
      <c r="AB104" s="96"/>
      <c r="AC104" s="96"/>
      <c r="AD104" s="96"/>
      <c r="AE104" s="96"/>
      <c r="AF104" s="134"/>
      <c r="AG104" s="134"/>
      <c r="AH104" s="134"/>
      <c r="AI104" s="134"/>
      <c r="AJ104" s="134"/>
      <c r="AK104" s="134"/>
      <c r="AL104" s="134"/>
      <c r="AM104" s="134"/>
      <c r="AN104" s="134"/>
      <c r="AO104" s="134"/>
      <c r="AP104" s="134"/>
      <c r="AQ104" s="134"/>
      <c r="AR104" s="134"/>
      <c r="AS104" s="134"/>
      <c r="AT104" s="134"/>
      <c r="AU104" s="134"/>
      <c r="AV104" s="134"/>
      <c r="AW104" s="134"/>
      <c r="AX104" s="134"/>
      <c r="AY104" s="136" t="s">
        <v>110</v>
      </c>
      <c r="AZ104" s="134"/>
      <c r="BA104" s="134"/>
      <c r="BB104" s="134"/>
      <c r="BC104" s="134"/>
      <c r="BD104" s="134"/>
      <c r="BE104" s="137">
        <f t="shared" si="0"/>
        <v>0</v>
      </c>
      <c r="BF104" s="137">
        <f t="shared" si="1"/>
        <v>0</v>
      </c>
      <c r="BG104" s="137">
        <f t="shared" si="2"/>
        <v>0</v>
      </c>
      <c r="BH104" s="137">
        <f t="shared" si="3"/>
        <v>0</v>
      </c>
      <c r="BI104" s="137">
        <f t="shared" si="4"/>
        <v>0</v>
      </c>
      <c r="BJ104" s="136" t="s">
        <v>79</v>
      </c>
      <c r="BK104" s="134"/>
      <c r="BL104" s="134"/>
      <c r="BM104" s="134"/>
    </row>
    <row r="105" spans="1:65" s="2" customFormat="1" ht="18" customHeight="1">
      <c r="A105" s="32"/>
      <c r="B105" s="130"/>
      <c r="C105" s="96"/>
      <c r="D105" s="131" t="s">
        <v>115</v>
      </c>
      <c r="E105" s="96"/>
      <c r="F105" s="96"/>
      <c r="G105" s="96"/>
      <c r="H105" s="96"/>
      <c r="I105" s="96"/>
      <c r="J105" s="132">
        <f>ROUND(J30*T105,2)</f>
        <v>0</v>
      </c>
      <c r="K105" s="96"/>
      <c r="L105" s="133"/>
      <c r="M105" s="134"/>
      <c r="N105" s="135" t="s">
        <v>39</v>
      </c>
      <c r="O105" s="134"/>
      <c r="P105" s="134"/>
      <c r="Q105" s="134"/>
      <c r="R105" s="134"/>
      <c r="S105" s="96"/>
      <c r="T105" s="96"/>
      <c r="U105" s="96"/>
      <c r="V105" s="96"/>
      <c r="W105" s="96"/>
      <c r="X105" s="96"/>
      <c r="Y105" s="96"/>
      <c r="Z105" s="96"/>
      <c r="AA105" s="96"/>
      <c r="AB105" s="96"/>
      <c r="AC105" s="96"/>
      <c r="AD105" s="96"/>
      <c r="AE105" s="96"/>
      <c r="AF105" s="134"/>
      <c r="AG105" s="134"/>
      <c r="AH105" s="134"/>
      <c r="AI105" s="134"/>
      <c r="AJ105" s="134"/>
      <c r="AK105" s="134"/>
      <c r="AL105" s="134"/>
      <c r="AM105" s="134"/>
      <c r="AN105" s="134"/>
      <c r="AO105" s="134"/>
      <c r="AP105" s="134"/>
      <c r="AQ105" s="134"/>
      <c r="AR105" s="134"/>
      <c r="AS105" s="134"/>
      <c r="AT105" s="134"/>
      <c r="AU105" s="134"/>
      <c r="AV105" s="134"/>
      <c r="AW105" s="134"/>
      <c r="AX105" s="134"/>
      <c r="AY105" s="136" t="s">
        <v>116</v>
      </c>
      <c r="AZ105" s="134"/>
      <c r="BA105" s="134"/>
      <c r="BB105" s="134"/>
      <c r="BC105" s="134"/>
      <c r="BD105" s="134"/>
      <c r="BE105" s="137">
        <f t="shared" si="0"/>
        <v>0</v>
      </c>
      <c r="BF105" s="137">
        <f t="shared" si="1"/>
        <v>0</v>
      </c>
      <c r="BG105" s="137">
        <f t="shared" si="2"/>
        <v>0</v>
      </c>
      <c r="BH105" s="137">
        <f t="shared" si="3"/>
        <v>0</v>
      </c>
      <c r="BI105" s="137">
        <f t="shared" si="4"/>
        <v>0</v>
      </c>
      <c r="BJ105" s="136" t="s">
        <v>79</v>
      </c>
      <c r="BK105" s="134"/>
      <c r="BL105" s="134"/>
      <c r="BM105" s="134"/>
    </row>
    <row r="106" spans="1:65" s="2" customFormat="1" ht="10.199999999999999">
      <c r="A106" s="32"/>
      <c r="B106" s="33"/>
      <c r="C106" s="32"/>
      <c r="D106" s="32"/>
      <c r="E106" s="32"/>
      <c r="F106" s="32"/>
      <c r="G106" s="32"/>
      <c r="H106" s="32"/>
      <c r="I106" s="96"/>
      <c r="J106" s="32"/>
      <c r="K106" s="32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65" s="2" customFormat="1" ht="29.25" customHeight="1">
      <c r="A107" s="32"/>
      <c r="B107" s="33"/>
      <c r="C107" s="138" t="s">
        <v>117</v>
      </c>
      <c r="D107" s="110"/>
      <c r="E107" s="110"/>
      <c r="F107" s="110"/>
      <c r="G107" s="110"/>
      <c r="H107" s="110"/>
      <c r="I107" s="125"/>
      <c r="J107" s="139">
        <f>ROUND(J96+J99,2)</f>
        <v>0</v>
      </c>
      <c r="K107" s="110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65" s="2" customFormat="1" ht="6.9" customHeight="1">
      <c r="A108" s="32"/>
      <c r="B108" s="47"/>
      <c r="C108" s="48"/>
      <c r="D108" s="48"/>
      <c r="E108" s="48"/>
      <c r="F108" s="48"/>
      <c r="G108" s="48"/>
      <c r="H108" s="48"/>
      <c r="I108" s="122"/>
      <c r="J108" s="48"/>
      <c r="K108" s="48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12" spans="1:65" s="2" customFormat="1" ht="6.9" customHeight="1">
      <c r="A112" s="32"/>
      <c r="B112" s="49"/>
      <c r="C112" s="50"/>
      <c r="D112" s="50"/>
      <c r="E112" s="50"/>
      <c r="F112" s="50"/>
      <c r="G112" s="50"/>
      <c r="H112" s="50"/>
      <c r="I112" s="123"/>
      <c r="J112" s="50"/>
      <c r="K112" s="50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24.9" customHeight="1">
      <c r="A113" s="32"/>
      <c r="B113" s="33"/>
      <c r="C113" s="21" t="s">
        <v>118</v>
      </c>
      <c r="D113" s="32"/>
      <c r="E113" s="32"/>
      <c r="F113" s="32"/>
      <c r="G113" s="32"/>
      <c r="H113" s="32"/>
      <c r="I113" s="96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" customHeight="1">
      <c r="A114" s="32"/>
      <c r="B114" s="33"/>
      <c r="C114" s="32"/>
      <c r="D114" s="32"/>
      <c r="E114" s="32"/>
      <c r="F114" s="32"/>
      <c r="G114" s="32"/>
      <c r="H114" s="32"/>
      <c r="I114" s="96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15</v>
      </c>
      <c r="D115" s="32"/>
      <c r="E115" s="32"/>
      <c r="F115" s="32"/>
      <c r="G115" s="32"/>
      <c r="H115" s="32"/>
      <c r="I115" s="96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6.5" customHeight="1">
      <c r="A116" s="32"/>
      <c r="B116" s="33"/>
      <c r="C116" s="32"/>
      <c r="D116" s="32"/>
      <c r="E116" s="268" t="str">
        <f>E7</f>
        <v>Regenerace sídliště Muglinov-10.etapa-ul.Vdovská</v>
      </c>
      <c r="F116" s="269"/>
      <c r="G116" s="269"/>
      <c r="H116" s="269"/>
      <c r="I116" s="96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2" customHeight="1">
      <c r="A117" s="32"/>
      <c r="B117" s="33"/>
      <c r="C117" s="27" t="s">
        <v>99</v>
      </c>
      <c r="D117" s="32"/>
      <c r="E117" s="32"/>
      <c r="F117" s="32"/>
      <c r="G117" s="32"/>
      <c r="H117" s="32"/>
      <c r="I117" s="96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6.5" customHeight="1">
      <c r="A118" s="32"/>
      <c r="B118" s="33"/>
      <c r="C118" s="32"/>
      <c r="D118" s="32"/>
      <c r="E118" s="229" t="str">
        <f>E9</f>
        <v>1 - SO 00 Všeobecné a předběžné položky</v>
      </c>
      <c r="F118" s="270"/>
      <c r="G118" s="270"/>
      <c r="H118" s="270"/>
      <c r="I118" s="96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6.9" customHeight="1">
      <c r="A119" s="32"/>
      <c r="B119" s="33"/>
      <c r="C119" s="32"/>
      <c r="D119" s="32"/>
      <c r="E119" s="32"/>
      <c r="F119" s="32"/>
      <c r="G119" s="32"/>
      <c r="H119" s="32"/>
      <c r="I119" s="96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2" customHeight="1">
      <c r="A120" s="32"/>
      <c r="B120" s="33"/>
      <c r="C120" s="27" t="s">
        <v>19</v>
      </c>
      <c r="D120" s="32"/>
      <c r="E120" s="32"/>
      <c r="F120" s="25" t="str">
        <f>F12</f>
        <v xml:space="preserve"> </v>
      </c>
      <c r="G120" s="32"/>
      <c r="H120" s="32"/>
      <c r="I120" s="97" t="s">
        <v>21</v>
      </c>
      <c r="J120" s="55" t="str">
        <f>IF(J12="","",J12)</f>
        <v>15. 6. 2020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6.9" customHeight="1">
      <c r="A121" s="32"/>
      <c r="B121" s="33"/>
      <c r="C121" s="32"/>
      <c r="D121" s="32"/>
      <c r="E121" s="32"/>
      <c r="F121" s="32"/>
      <c r="G121" s="32"/>
      <c r="H121" s="32"/>
      <c r="I121" s="96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40.049999999999997" customHeight="1">
      <c r="A122" s="32"/>
      <c r="B122" s="33"/>
      <c r="C122" s="27" t="s">
        <v>23</v>
      </c>
      <c r="D122" s="32"/>
      <c r="E122" s="32"/>
      <c r="F122" s="25" t="str">
        <f>E15</f>
        <v>Statutární město Ostrava,MOb Slezská Ostrava</v>
      </c>
      <c r="G122" s="32"/>
      <c r="H122" s="32"/>
      <c r="I122" s="97" t="s">
        <v>28</v>
      </c>
      <c r="J122" s="30" t="str">
        <f>E21</f>
        <v>HaskoningDHV Czech Republic,spol.s.r.o.,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2" customFormat="1" ht="15.15" customHeight="1">
      <c r="A123" s="32"/>
      <c r="B123" s="33"/>
      <c r="C123" s="27" t="s">
        <v>27</v>
      </c>
      <c r="D123" s="32"/>
      <c r="E123" s="32"/>
      <c r="F123" s="25" t="str">
        <f>IF(E18="","",E18)</f>
        <v>Ing.Martin Krejčí</v>
      </c>
      <c r="G123" s="32"/>
      <c r="H123" s="32"/>
      <c r="I123" s="97" t="s">
        <v>31</v>
      </c>
      <c r="J123" s="30" t="str">
        <f>E24</f>
        <v>Pflegrová</v>
      </c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5" s="2" customFormat="1" ht="10.35" customHeight="1">
      <c r="A124" s="32"/>
      <c r="B124" s="33"/>
      <c r="C124" s="32"/>
      <c r="D124" s="32"/>
      <c r="E124" s="32"/>
      <c r="F124" s="32"/>
      <c r="G124" s="32"/>
      <c r="H124" s="32"/>
      <c r="I124" s="96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5" s="9" customFormat="1" ht="29.25" customHeight="1">
      <c r="A125" s="140"/>
      <c r="B125" s="141"/>
      <c r="C125" s="142" t="s">
        <v>119</v>
      </c>
      <c r="D125" s="143" t="s">
        <v>59</v>
      </c>
      <c r="E125" s="143" t="s">
        <v>55</v>
      </c>
      <c r="F125" s="143" t="s">
        <v>56</v>
      </c>
      <c r="G125" s="143" t="s">
        <v>120</v>
      </c>
      <c r="H125" s="143" t="s">
        <v>121</v>
      </c>
      <c r="I125" s="144" t="s">
        <v>122</v>
      </c>
      <c r="J125" s="143" t="s">
        <v>105</v>
      </c>
      <c r="K125" s="145" t="s">
        <v>123</v>
      </c>
      <c r="L125" s="146"/>
      <c r="M125" s="62" t="s">
        <v>1</v>
      </c>
      <c r="N125" s="63" t="s">
        <v>38</v>
      </c>
      <c r="O125" s="63" t="s">
        <v>124</v>
      </c>
      <c r="P125" s="63" t="s">
        <v>125</v>
      </c>
      <c r="Q125" s="63" t="s">
        <v>126</v>
      </c>
      <c r="R125" s="63" t="s">
        <v>127</v>
      </c>
      <c r="S125" s="63" t="s">
        <v>128</v>
      </c>
      <c r="T125" s="64" t="s">
        <v>129</v>
      </c>
      <c r="U125" s="140"/>
      <c r="V125" s="140"/>
      <c r="W125" s="140"/>
      <c r="X125" s="140"/>
      <c r="Y125" s="140"/>
      <c r="Z125" s="140"/>
      <c r="AA125" s="140"/>
      <c r="AB125" s="140"/>
      <c r="AC125" s="140"/>
      <c r="AD125" s="140"/>
      <c r="AE125" s="140"/>
    </row>
    <row r="126" spans="1:65" s="2" customFormat="1" ht="22.8" customHeight="1">
      <c r="A126" s="32"/>
      <c r="B126" s="33"/>
      <c r="C126" s="69" t="s">
        <v>130</v>
      </c>
      <c r="D126" s="32"/>
      <c r="E126" s="32"/>
      <c r="F126" s="32"/>
      <c r="G126" s="32"/>
      <c r="H126" s="32"/>
      <c r="I126" s="96"/>
      <c r="J126" s="147">
        <f>BK126</f>
        <v>0</v>
      </c>
      <c r="K126" s="32"/>
      <c r="L126" s="33"/>
      <c r="M126" s="65"/>
      <c r="N126" s="56"/>
      <c r="O126" s="66"/>
      <c r="P126" s="148">
        <f>SUM(P127:P161)</f>
        <v>0</v>
      </c>
      <c r="Q126" s="66"/>
      <c r="R126" s="148">
        <f>SUM(R127:R161)</f>
        <v>0</v>
      </c>
      <c r="S126" s="66"/>
      <c r="T126" s="149">
        <f>SUM(T127:T161)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7" t="s">
        <v>73</v>
      </c>
      <c r="AU126" s="17" t="s">
        <v>107</v>
      </c>
      <c r="BK126" s="150">
        <f>SUM(BK127:BK161)</f>
        <v>0</v>
      </c>
    </row>
    <row r="127" spans="1:65" s="2" customFormat="1" ht="16.5" customHeight="1">
      <c r="A127" s="32"/>
      <c r="B127" s="130"/>
      <c r="C127" s="151" t="s">
        <v>79</v>
      </c>
      <c r="D127" s="151" t="s">
        <v>131</v>
      </c>
      <c r="E127" s="152" t="s">
        <v>79</v>
      </c>
      <c r="F127" s="153" t="s">
        <v>109</v>
      </c>
      <c r="G127" s="154" t="s">
        <v>132</v>
      </c>
      <c r="H127" s="155">
        <v>1</v>
      </c>
      <c r="I127" s="156"/>
      <c r="J127" s="157">
        <f>ROUND(I127*H127,2)</f>
        <v>0</v>
      </c>
      <c r="K127" s="153" t="s">
        <v>1</v>
      </c>
      <c r="L127" s="33"/>
      <c r="M127" s="158" t="s">
        <v>1</v>
      </c>
      <c r="N127" s="159" t="s">
        <v>39</v>
      </c>
      <c r="O127" s="58"/>
      <c r="P127" s="160">
        <f>O127*H127</f>
        <v>0</v>
      </c>
      <c r="Q127" s="160">
        <v>0</v>
      </c>
      <c r="R127" s="160">
        <f>Q127*H127</f>
        <v>0</v>
      </c>
      <c r="S127" s="160">
        <v>0</v>
      </c>
      <c r="T127" s="161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62" t="s">
        <v>89</v>
      </c>
      <c r="AT127" s="162" t="s">
        <v>131</v>
      </c>
      <c r="AU127" s="162" t="s">
        <v>74</v>
      </c>
      <c r="AY127" s="17" t="s">
        <v>133</v>
      </c>
      <c r="BE127" s="163">
        <f>IF(N127="základní",J127,0)</f>
        <v>0</v>
      </c>
      <c r="BF127" s="163">
        <f>IF(N127="snížená",J127,0)</f>
        <v>0</v>
      </c>
      <c r="BG127" s="163">
        <f>IF(N127="zákl. přenesená",J127,0)</f>
        <v>0</v>
      </c>
      <c r="BH127" s="163">
        <f>IF(N127="sníž. přenesená",J127,0)</f>
        <v>0</v>
      </c>
      <c r="BI127" s="163">
        <f>IF(N127="nulová",J127,0)</f>
        <v>0</v>
      </c>
      <c r="BJ127" s="17" t="s">
        <v>79</v>
      </c>
      <c r="BK127" s="163">
        <f>ROUND(I127*H127,2)</f>
        <v>0</v>
      </c>
      <c r="BL127" s="17" t="s">
        <v>89</v>
      </c>
      <c r="BM127" s="162" t="s">
        <v>134</v>
      </c>
    </row>
    <row r="128" spans="1:65" s="2" customFormat="1" ht="16.5" customHeight="1">
      <c r="A128" s="32"/>
      <c r="B128" s="130"/>
      <c r="C128" s="151" t="s">
        <v>83</v>
      </c>
      <c r="D128" s="151" t="s">
        <v>131</v>
      </c>
      <c r="E128" s="152" t="s">
        <v>83</v>
      </c>
      <c r="F128" s="153" t="s">
        <v>135</v>
      </c>
      <c r="G128" s="154" t="s">
        <v>136</v>
      </c>
      <c r="H128" s="155">
        <v>1</v>
      </c>
      <c r="I128" s="156"/>
      <c r="J128" s="157">
        <f>ROUND(I128*H128,2)</f>
        <v>0</v>
      </c>
      <c r="K128" s="153" t="s">
        <v>1</v>
      </c>
      <c r="L128" s="33"/>
      <c r="M128" s="158" t="s">
        <v>1</v>
      </c>
      <c r="N128" s="159" t="s">
        <v>39</v>
      </c>
      <c r="O128" s="58"/>
      <c r="P128" s="160">
        <f>O128*H128</f>
        <v>0</v>
      </c>
      <c r="Q128" s="160">
        <v>0</v>
      </c>
      <c r="R128" s="160">
        <f>Q128*H128</f>
        <v>0</v>
      </c>
      <c r="S128" s="160">
        <v>0</v>
      </c>
      <c r="T128" s="161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62" t="s">
        <v>89</v>
      </c>
      <c r="AT128" s="162" t="s">
        <v>131</v>
      </c>
      <c r="AU128" s="162" t="s">
        <v>74</v>
      </c>
      <c r="AY128" s="17" t="s">
        <v>133</v>
      </c>
      <c r="BE128" s="163">
        <f>IF(N128="základní",J128,0)</f>
        <v>0</v>
      </c>
      <c r="BF128" s="163">
        <f>IF(N128="snížená",J128,0)</f>
        <v>0</v>
      </c>
      <c r="BG128" s="163">
        <f>IF(N128="zákl. přenesená",J128,0)</f>
        <v>0</v>
      </c>
      <c r="BH128" s="163">
        <f>IF(N128="sníž. přenesená",J128,0)</f>
        <v>0</v>
      </c>
      <c r="BI128" s="163">
        <f>IF(N128="nulová",J128,0)</f>
        <v>0</v>
      </c>
      <c r="BJ128" s="17" t="s">
        <v>79</v>
      </c>
      <c r="BK128" s="163">
        <f>ROUND(I128*H128,2)</f>
        <v>0</v>
      </c>
      <c r="BL128" s="17" t="s">
        <v>89</v>
      </c>
      <c r="BM128" s="162" t="s">
        <v>137</v>
      </c>
    </row>
    <row r="129" spans="1:65" s="10" customFormat="1" ht="20.399999999999999">
      <c r="B129" s="164"/>
      <c r="D129" s="165" t="s">
        <v>138</v>
      </c>
      <c r="E129" s="166" t="s">
        <v>1</v>
      </c>
      <c r="F129" s="167" t="s">
        <v>139</v>
      </c>
      <c r="H129" s="166" t="s">
        <v>1</v>
      </c>
      <c r="I129" s="168"/>
      <c r="L129" s="164"/>
      <c r="M129" s="169"/>
      <c r="N129" s="170"/>
      <c r="O129" s="170"/>
      <c r="P129" s="170"/>
      <c r="Q129" s="170"/>
      <c r="R129" s="170"/>
      <c r="S129" s="170"/>
      <c r="T129" s="171"/>
      <c r="AT129" s="166" t="s">
        <v>138</v>
      </c>
      <c r="AU129" s="166" t="s">
        <v>74</v>
      </c>
      <c r="AV129" s="10" t="s">
        <v>79</v>
      </c>
      <c r="AW129" s="10" t="s">
        <v>30</v>
      </c>
      <c r="AX129" s="10" t="s">
        <v>74</v>
      </c>
      <c r="AY129" s="166" t="s">
        <v>133</v>
      </c>
    </row>
    <row r="130" spans="1:65" s="11" customFormat="1" ht="10.199999999999999">
      <c r="B130" s="172"/>
      <c r="D130" s="165" t="s">
        <v>138</v>
      </c>
      <c r="E130" s="173" t="s">
        <v>1</v>
      </c>
      <c r="F130" s="174" t="s">
        <v>79</v>
      </c>
      <c r="H130" s="175">
        <v>1</v>
      </c>
      <c r="I130" s="176"/>
      <c r="L130" s="172"/>
      <c r="M130" s="177"/>
      <c r="N130" s="178"/>
      <c r="O130" s="178"/>
      <c r="P130" s="178"/>
      <c r="Q130" s="178"/>
      <c r="R130" s="178"/>
      <c r="S130" s="178"/>
      <c r="T130" s="179"/>
      <c r="AT130" s="173" t="s">
        <v>138</v>
      </c>
      <c r="AU130" s="173" t="s">
        <v>74</v>
      </c>
      <c r="AV130" s="11" t="s">
        <v>83</v>
      </c>
      <c r="AW130" s="11" t="s">
        <v>30</v>
      </c>
      <c r="AX130" s="11" t="s">
        <v>74</v>
      </c>
      <c r="AY130" s="173" t="s">
        <v>133</v>
      </c>
    </row>
    <row r="131" spans="1:65" s="12" customFormat="1" ht="10.199999999999999">
      <c r="B131" s="180"/>
      <c r="D131" s="165" t="s">
        <v>138</v>
      </c>
      <c r="E131" s="181" t="s">
        <v>1</v>
      </c>
      <c r="F131" s="182" t="s">
        <v>140</v>
      </c>
      <c r="H131" s="183">
        <v>1</v>
      </c>
      <c r="I131" s="184"/>
      <c r="L131" s="180"/>
      <c r="M131" s="185"/>
      <c r="N131" s="186"/>
      <c r="O131" s="186"/>
      <c r="P131" s="186"/>
      <c r="Q131" s="186"/>
      <c r="R131" s="186"/>
      <c r="S131" s="186"/>
      <c r="T131" s="187"/>
      <c r="AT131" s="181" t="s">
        <v>138</v>
      </c>
      <c r="AU131" s="181" t="s">
        <v>74</v>
      </c>
      <c r="AV131" s="12" t="s">
        <v>89</v>
      </c>
      <c r="AW131" s="12" t="s">
        <v>30</v>
      </c>
      <c r="AX131" s="12" t="s">
        <v>79</v>
      </c>
      <c r="AY131" s="181" t="s">
        <v>133</v>
      </c>
    </row>
    <row r="132" spans="1:65" s="2" customFormat="1" ht="21.75" customHeight="1">
      <c r="A132" s="32"/>
      <c r="B132" s="130"/>
      <c r="C132" s="151" t="s">
        <v>86</v>
      </c>
      <c r="D132" s="151" t="s">
        <v>131</v>
      </c>
      <c r="E132" s="152" t="s">
        <v>86</v>
      </c>
      <c r="F132" s="153" t="s">
        <v>833</v>
      </c>
      <c r="G132" s="154" t="s">
        <v>136</v>
      </c>
      <c r="H132" s="155">
        <v>1</v>
      </c>
      <c r="I132" s="156"/>
      <c r="J132" s="157">
        <f>ROUND(I132*H132,2)</f>
        <v>0</v>
      </c>
      <c r="K132" s="153" t="s">
        <v>1</v>
      </c>
      <c r="L132" s="33"/>
      <c r="M132" s="158" t="s">
        <v>1</v>
      </c>
      <c r="N132" s="159" t="s">
        <v>39</v>
      </c>
      <c r="O132" s="58"/>
      <c r="P132" s="160">
        <f>O132*H132</f>
        <v>0</v>
      </c>
      <c r="Q132" s="160">
        <v>0</v>
      </c>
      <c r="R132" s="160">
        <f>Q132*H132</f>
        <v>0</v>
      </c>
      <c r="S132" s="160">
        <v>0</v>
      </c>
      <c r="T132" s="161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62" t="s">
        <v>89</v>
      </c>
      <c r="AT132" s="162" t="s">
        <v>131</v>
      </c>
      <c r="AU132" s="162" t="s">
        <v>74</v>
      </c>
      <c r="AY132" s="17" t="s">
        <v>133</v>
      </c>
      <c r="BE132" s="163">
        <f>IF(N132="základní",J132,0)</f>
        <v>0</v>
      </c>
      <c r="BF132" s="163">
        <f>IF(N132="snížená",J132,0)</f>
        <v>0</v>
      </c>
      <c r="BG132" s="163">
        <f>IF(N132="zákl. přenesená",J132,0)</f>
        <v>0</v>
      </c>
      <c r="BH132" s="163">
        <f>IF(N132="sníž. přenesená",J132,0)</f>
        <v>0</v>
      </c>
      <c r="BI132" s="163">
        <f>IF(N132="nulová",J132,0)</f>
        <v>0</v>
      </c>
      <c r="BJ132" s="17" t="s">
        <v>79</v>
      </c>
      <c r="BK132" s="163">
        <f>ROUND(I132*H132,2)</f>
        <v>0</v>
      </c>
      <c r="BL132" s="17" t="s">
        <v>89</v>
      </c>
      <c r="BM132" s="162" t="s">
        <v>141</v>
      </c>
    </row>
    <row r="133" spans="1:65" s="10" customFormat="1" ht="30.6">
      <c r="B133" s="164"/>
      <c r="D133" s="165" t="s">
        <v>138</v>
      </c>
      <c r="E133" s="166" t="s">
        <v>1</v>
      </c>
      <c r="F133" s="167" t="s">
        <v>142</v>
      </c>
      <c r="H133" s="166" t="s">
        <v>1</v>
      </c>
      <c r="I133" s="168"/>
      <c r="L133" s="164"/>
      <c r="M133" s="169"/>
      <c r="N133" s="170"/>
      <c r="O133" s="170"/>
      <c r="P133" s="170"/>
      <c r="Q133" s="170"/>
      <c r="R133" s="170"/>
      <c r="S133" s="170"/>
      <c r="T133" s="171"/>
      <c r="AT133" s="166" t="s">
        <v>138</v>
      </c>
      <c r="AU133" s="166" t="s">
        <v>74</v>
      </c>
      <c r="AV133" s="10" t="s">
        <v>79</v>
      </c>
      <c r="AW133" s="10" t="s">
        <v>30</v>
      </c>
      <c r="AX133" s="10" t="s">
        <v>74</v>
      </c>
      <c r="AY133" s="166" t="s">
        <v>133</v>
      </c>
    </row>
    <row r="134" spans="1:65" s="11" customFormat="1" ht="10.199999999999999">
      <c r="B134" s="172"/>
      <c r="D134" s="165" t="s">
        <v>138</v>
      </c>
      <c r="E134" s="173" t="s">
        <v>1</v>
      </c>
      <c r="F134" s="174" t="s">
        <v>79</v>
      </c>
      <c r="H134" s="175">
        <v>1</v>
      </c>
      <c r="I134" s="176"/>
      <c r="L134" s="172"/>
      <c r="M134" s="177"/>
      <c r="N134" s="178"/>
      <c r="O134" s="178"/>
      <c r="P134" s="178"/>
      <c r="Q134" s="178"/>
      <c r="R134" s="178"/>
      <c r="S134" s="178"/>
      <c r="T134" s="179"/>
      <c r="AT134" s="173" t="s">
        <v>138</v>
      </c>
      <c r="AU134" s="173" t="s">
        <v>74</v>
      </c>
      <c r="AV134" s="11" t="s">
        <v>83</v>
      </c>
      <c r="AW134" s="11" t="s">
        <v>30</v>
      </c>
      <c r="AX134" s="11" t="s">
        <v>74</v>
      </c>
      <c r="AY134" s="173" t="s">
        <v>133</v>
      </c>
    </row>
    <row r="135" spans="1:65" s="12" customFormat="1" ht="10.199999999999999">
      <c r="B135" s="180"/>
      <c r="D135" s="165" t="s">
        <v>138</v>
      </c>
      <c r="E135" s="181" t="s">
        <v>1</v>
      </c>
      <c r="F135" s="182" t="s">
        <v>140</v>
      </c>
      <c r="H135" s="183">
        <v>1</v>
      </c>
      <c r="I135" s="184"/>
      <c r="L135" s="180"/>
      <c r="M135" s="185"/>
      <c r="N135" s="186"/>
      <c r="O135" s="186"/>
      <c r="P135" s="186"/>
      <c r="Q135" s="186"/>
      <c r="R135" s="186"/>
      <c r="S135" s="186"/>
      <c r="T135" s="187"/>
      <c r="AT135" s="181" t="s">
        <v>138</v>
      </c>
      <c r="AU135" s="181" t="s">
        <v>74</v>
      </c>
      <c r="AV135" s="12" t="s">
        <v>89</v>
      </c>
      <c r="AW135" s="12" t="s">
        <v>30</v>
      </c>
      <c r="AX135" s="12" t="s">
        <v>79</v>
      </c>
      <c r="AY135" s="181" t="s">
        <v>133</v>
      </c>
    </row>
    <row r="136" spans="1:65" s="2" customFormat="1" ht="16.5" customHeight="1">
      <c r="A136" s="32"/>
      <c r="B136" s="130"/>
      <c r="C136" s="151" t="s">
        <v>89</v>
      </c>
      <c r="D136" s="151" t="s">
        <v>131</v>
      </c>
      <c r="E136" s="152" t="s">
        <v>89</v>
      </c>
      <c r="F136" s="153" t="s">
        <v>143</v>
      </c>
      <c r="G136" s="154" t="s">
        <v>136</v>
      </c>
      <c r="H136" s="155">
        <v>1</v>
      </c>
      <c r="I136" s="156"/>
      <c r="J136" s="157">
        <f>ROUND(I136*H136,2)</f>
        <v>0</v>
      </c>
      <c r="K136" s="153" t="s">
        <v>1</v>
      </c>
      <c r="L136" s="33"/>
      <c r="M136" s="158" t="s">
        <v>1</v>
      </c>
      <c r="N136" s="159" t="s">
        <v>39</v>
      </c>
      <c r="O136" s="58"/>
      <c r="P136" s="160">
        <f>O136*H136</f>
        <v>0</v>
      </c>
      <c r="Q136" s="160">
        <v>0</v>
      </c>
      <c r="R136" s="160">
        <f>Q136*H136</f>
        <v>0</v>
      </c>
      <c r="S136" s="160">
        <v>0</v>
      </c>
      <c r="T136" s="161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2" t="s">
        <v>89</v>
      </c>
      <c r="AT136" s="162" t="s">
        <v>131</v>
      </c>
      <c r="AU136" s="162" t="s">
        <v>74</v>
      </c>
      <c r="AY136" s="17" t="s">
        <v>133</v>
      </c>
      <c r="BE136" s="163">
        <f>IF(N136="základní",J136,0)</f>
        <v>0</v>
      </c>
      <c r="BF136" s="163">
        <f>IF(N136="snížená",J136,0)</f>
        <v>0</v>
      </c>
      <c r="BG136" s="163">
        <f>IF(N136="zákl. přenesená",J136,0)</f>
        <v>0</v>
      </c>
      <c r="BH136" s="163">
        <f>IF(N136="sníž. přenesená",J136,0)</f>
        <v>0</v>
      </c>
      <c r="BI136" s="163">
        <f>IF(N136="nulová",J136,0)</f>
        <v>0</v>
      </c>
      <c r="BJ136" s="17" t="s">
        <v>79</v>
      </c>
      <c r="BK136" s="163">
        <f>ROUND(I136*H136,2)</f>
        <v>0</v>
      </c>
      <c r="BL136" s="17" t="s">
        <v>89</v>
      </c>
      <c r="BM136" s="162" t="s">
        <v>144</v>
      </c>
    </row>
    <row r="137" spans="1:65" s="2" customFormat="1" ht="16.5" customHeight="1">
      <c r="A137" s="32"/>
      <c r="B137" s="130"/>
      <c r="C137" s="151" t="s">
        <v>92</v>
      </c>
      <c r="D137" s="151" t="s">
        <v>131</v>
      </c>
      <c r="E137" s="152" t="s">
        <v>92</v>
      </c>
      <c r="F137" s="153" t="s">
        <v>145</v>
      </c>
      <c r="G137" s="154" t="s">
        <v>136</v>
      </c>
      <c r="H137" s="155">
        <v>1</v>
      </c>
      <c r="I137" s="156"/>
      <c r="J137" s="157">
        <f>ROUND(I137*H137,2)</f>
        <v>0</v>
      </c>
      <c r="K137" s="153" t="s">
        <v>1</v>
      </c>
      <c r="L137" s="33"/>
      <c r="M137" s="158" t="s">
        <v>1</v>
      </c>
      <c r="N137" s="159" t="s">
        <v>39</v>
      </c>
      <c r="O137" s="58"/>
      <c r="P137" s="160">
        <f>O137*H137</f>
        <v>0</v>
      </c>
      <c r="Q137" s="160">
        <v>0</v>
      </c>
      <c r="R137" s="160">
        <f>Q137*H137</f>
        <v>0</v>
      </c>
      <c r="S137" s="160">
        <v>0</v>
      </c>
      <c r="T137" s="161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62" t="s">
        <v>89</v>
      </c>
      <c r="AT137" s="162" t="s">
        <v>131</v>
      </c>
      <c r="AU137" s="162" t="s">
        <v>74</v>
      </c>
      <c r="AY137" s="17" t="s">
        <v>133</v>
      </c>
      <c r="BE137" s="163">
        <f>IF(N137="základní",J137,0)</f>
        <v>0</v>
      </c>
      <c r="BF137" s="163">
        <f>IF(N137="snížená",J137,0)</f>
        <v>0</v>
      </c>
      <c r="BG137" s="163">
        <f>IF(N137="zákl. přenesená",J137,0)</f>
        <v>0</v>
      </c>
      <c r="BH137" s="163">
        <f>IF(N137="sníž. přenesená",J137,0)</f>
        <v>0</v>
      </c>
      <c r="BI137" s="163">
        <f>IF(N137="nulová",J137,0)</f>
        <v>0</v>
      </c>
      <c r="BJ137" s="17" t="s">
        <v>79</v>
      </c>
      <c r="BK137" s="163">
        <f>ROUND(I137*H137,2)</f>
        <v>0</v>
      </c>
      <c r="BL137" s="17" t="s">
        <v>89</v>
      </c>
      <c r="BM137" s="162" t="s">
        <v>146</v>
      </c>
    </row>
    <row r="138" spans="1:65" s="2" customFormat="1" ht="21.75" customHeight="1">
      <c r="A138" s="32"/>
      <c r="B138" s="130"/>
      <c r="C138" s="151" t="s">
        <v>95</v>
      </c>
      <c r="D138" s="151" t="s">
        <v>131</v>
      </c>
      <c r="E138" s="152" t="s">
        <v>95</v>
      </c>
      <c r="F138" s="153" t="s">
        <v>147</v>
      </c>
      <c r="G138" s="154" t="s">
        <v>136</v>
      </c>
      <c r="H138" s="155">
        <v>1</v>
      </c>
      <c r="I138" s="156"/>
      <c r="J138" s="157">
        <f>ROUND(I138*H138,2)</f>
        <v>0</v>
      </c>
      <c r="K138" s="153" t="s">
        <v>1</v>
      </c>
      <c r="L138" s="33"/>
      <c r="M138" s="158" t="s">
        <v>1</v>
      </c>
      <c r="N138" s="159" t="s">
        <v>39</v>
      </c>
      <c r="O138" s="58"/>
      <c r="P138" s="160">
        <f>O138*H138</f>
        <v>0</v>
      </c>
      <c r="Q138" s="160">
        <v>0</v>
      </c>
      <c r="R138" s="160">
        <f>Q138*H138</f>
        <v>0</v>
      </c>
      <c r="S138" s="160">
        <v>0</v>
      </c>
      <c r="T138" s="161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62" t="s">
        <v>89</v>
      </c>
      <c r="AT138" s="162" t="s">
        <v>131</v>
      </c>
      <c r="AU138" s="162" t="s">
        <v>74</v>
      </c>
      <c r="AY138" s="17" t="s">
        <v>133</v>
      </c>
      <c r="BE138" s="163">
        <f>IF(N138="základní",J138,0)</f>
        <v>0</v>
      </c>
      <c r="BF138" s="163">
        <f>IF(N138="snížená",J138,0)</f>
        <v>0</v>
      </c>
      <c r="BG138" s="163">
        <f>IF(N138="zákl. přenesená",J138,0)</f>
        <v>0</v>
      </c>
      <c r="BH138" s="163">
        <f>IF(N138="sníž. přenesená",J138,0)</f>
        <v>0</v>
      </c>
      <c r="BI138" s="163">
        <f>IF(N138="nulová",J138,0)</f>
        <v>0</v>
      </c>
      <c r="BJ138" s="17" t="s">
        <v>79</v>
      </c>
      <c r="BK138" s="163">
        <f>ROUND(I138*H138,2)</f>
        <v>0</v>
      </c>
      <c r="BL138" s="17" t="s">
        <v>89</v>
      </c>
      <c r="BM138" s="162" t="s">
        <v>148</v>
      </c>
    </row>
    <row r="139" spans="1:65" s="10" customFormat="1" ht="20.399999999999999">
      <c r="B139" s="164"/>
      <c r="D139" s="165" t="s">
        <v>138</v>
      </c>
      <c r="E139" s="166" t="s">
        <v>1</v>
      </c>
      <c r="F139" s="167" t="s">
        <v>149</v>
      </c>
      <c r="H139" s="166" t="s">
        <v>1</v>
      </c>
      <c r="I139" s="168"/>
      <c r="L139" s="164"/>
      <c r="M139" s="169"/>
      <c r="N139" s="170"/>
      <c r="O139" s="170"/>
      <c r="P139" s="170"/>
      <c r="Q139" s="170"/>
      <c r="R139" s="170"/>
      <c r="S139" s="170"/>
      <c r="T139" s="171"/>
      <c r="AT139" s="166" t="s">
        <v>138</v>
      </c>
      <c r="AU139" s="166" t="s">
        <v>74</v>
      </c>
      <c r="AV139" s="10" t="s">
        <v>79</v>
      </c>
      <c r="AW139" s="10" t="s">
        <v>30</v>
      </c>
      <c r="AX139" s="10" t="s">
        <v>74</v>
      </c>
      <c r="AY139" s="166" t="s">
        <v>133</v>
      </c>
    </row>
    <row r="140" spans="1:65" s="11" customFormat="1" ht="10.199999999999999">
      <c r="B140" s="172"/>
      <c r="D140" s="165" t="s">
        <v>138</v>
      </c>
      <c r="E140" s="173" t="s">
        <v>1</v>
      </c>
      <c r="F140" s="174" t="s">
        <v>79</v>
      </c>
      <c r="H140" s="175">
        <v>1</v>
      </c>
      <c r="I140" s="176"/>
      <c r="L140" s="172"/>
      <c r="M140" s="177"/>
      <c r="N140" s="178"/>
      <c r="O140" s="178"/>
      <c r="P140" s="178"/>
      <c r="Q140" s="178"/>
      <c r="R140" s="178"/>
      <c r="S140" s="178"/>
      <c r="T140" s="179"/>
      <c r="AT140" s="173" t="s">
        <v>138</v>
      </c>
      <c r="AU140" s="173" t="s">
        <v>74</v>
      </c>
      <c r="AV140" s="11" t="s">
        <v>83</v>
      </c>
      <c r="AW140" s="11" t="s">
        <v>30</v>
      </c>
      <c r="AX140" s="11" t="s">
        <v>74</v>
      </c>
      <c r="AY140" s="173" t="s">
        <v>133</v>
      </c>
    </row>
    <row r="141" spans="1:65" s="12" customFormat="1" ht="10.199999999999999">
      <c r="B141" s="180"/>
      <c r="D141" s="165" t="s">
        <v>138</v>
      </c>
      <c r="E141" s="181" t="s">
        <v>1</v>
      </c>
      <c r="F141" s="182" t="s">
        <v>140</v>
      </c>
      <c r="H141" s="183">
        <v>1</v>
      </c>
      <c r="I141" s="184"/>
      <c r="L141" s="180"/>
      <c r="M141" s="185"/>
      <c r="N141" s="186"/>
      <c r="O141" s="186"/>
      <c r="P141" s="186"/>
      <c r="Q141" s="186"/>
      <c r="R141" s="186"/>
      <c r="S141" s="186"/>
      <c r="T141" s="187"/>
      <c r="AT141" s="181" t="s">
        <v>138</v>
      </c>
      <c r="AU141" s="181" t="s">
        <v>74</v>
      </c>
      <c r="AV141" s="12" t="s">
        <v>89</v>
      </c>
      <c r="AW141" s="12" t="s">
        <v>30</v>
      </c>
      <c r="AX141" s="12" t="s">
        <v>79</v>
      </c>
      <c r="AY141" s="181" t="s">
        <v>133</v>
      </c>
    </row>
    <row r="142" spans="1:65" s="2" customFormat="1" ht="16.5" customHeight="1">
      <c r="A142" s="32"/>
      <c r="B142" s="130"/>
      <c r="C142" s="151" t="s">
        <v>150</v>
      </c>
      <c r="D142" s="151" t="s">
        <v>131</v>
      </c>
      <c r="E142" s="152" t="s">
        <v>150</v>
      </c>
      <c r="F142" s="153" t="s">
        <v>151</v>
      </c>
      <c r="G142" s="154" t="s">
        <v>136</v>
      </c>
      <c r="H142" s="155">
        <v>1</v>
      </c>
      <c r="I142" s="156"/>
      <c r="J142" s="157">
        <f>ROUND(I142*H142,2)</f>
        <v>0</v>
      </c>
      <c r="K142" s="153" t="s">
        <v>1</v>
      </c>
      <c r="L142" s="33"/>
      <c r="M142" s="158" t="s">
        <v>1</v>
      </c>
      <c r="N142" s="159" t="s">
        <v>39</v>
      </c>
      <c r="O142" s="58"/>
      <c r="P142" s="160">
        <f>O142*H142</f>
        <v>0</v>
      </c>
      <c r="Q142" s="160">
        <v>0</v>
      </c>
      <c r="R142" s="160">
        <f>Q142*H142</f>
        <v>0</v>
      </c>
      <c r="S142" s="160">
        <v>0</v>
      </c>
      <c r="T142" s="161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62" t="s">
        <v>89</v>
      </c>
      <c r="AT142" s="162" t="s">
        <v>131</v>
      </c>
      <c r="AU142" s="162" t="s">
        <v>74</v>
      </c>
      <c r="AY142" s="17" t="s">
        <v>133</v>
      </c>
      <c r="BE142" s="163">
        <f>IF(N142="základní",J142,0)</f>
        <v>0</v>
      </c>
      <c r="BF142" s="163">
        <f>IF(N142="snížená",J142,0)</f>
        <v>0</v>
      </c>
      <c r="BG142" s="163">
        <f>IF(N142="zákl. přenesená",J142,0)</f>
        <v>0</v>
      </c>
      <c r="BH142" s="163">
        <f>IF(N142="sníž. přenesená",J142,0)</f>
        <v>0</v>
      </c>
      <c r="BI142" s="163">
        <f>IF(N142="nulová",J142,0)</f>
        <v>0</v>
      </c>
      <c r="BJ142" s="17" t="s">
        <v>79</v>
      </c>
      <c r="BK142" s="163">
        <f>ROUND(I142*H142,2)</f>
        <v>0</v>
      </c>
      <c r="BL142" s="17" t="s">
        <v>89</v>
      </c>
      <c r="BM142" s="162" t="s">
        <v>152</v>
      </c>
    </row>
    <row r="143" spans="1:65" s="2" customFormat="1" ht="16.5" customHeight="1">
      <c r="A143" s="32"/>
      <c r="B143" s="130"/>
      <c r="C143" s="151" t="s">
        <v>153</v>
      </c>
      <c r="D143" s="151" t="s">
        <v>131</v>
      </c>
      <c r="E143" s="152" t="s">
        <v>153</v>
      </c>
      <c r="F143" s="153" t="s">
        <v>154</v>
      </c>
      <c r="G143" s="154" t="s">
        <v>136</v>
      </c>
      <c r="H143" s="155">
        <v>1</v>
      </c>
      <c r="I143" s="156"/>
      <c r="J143" s="157">
        <f>ROUND(I143*H143,2)</f>
        <v>0</v>
      </c>
      <c r="K143" s="153" t="s">
        <v>1</v>
      </c>
      <c r="L143" s="33"/>
      <c r="M143" s="158" t="s">
        <v>1</v>
      </c>
      <c r="N143" s="159" t="s">
        <v>39</v>
      </c>
      <c r="O143" s="58"/>
      <c r="P143" s="160">
        <f>O143*H143</f>
        <v>0</v>
      </c>
      <c r="Q143" s="160">
        <v>0</v>
      </c>
      <c r="R143" s="160">
        <f>Q143*H143</f>
        <v>0</v>
      </c>
      <c r="S143" s="160">
        <v>0</v>
      </c>
      <c r="T143" s="161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62" t="s">
        <v>89</v>
      </c>
      <c r="AT143" s="162" t="s">
        <v>131</v>
      </c>
      <c r="AU143" s="162" t="s">
        <v>74</v>
      </c>
      <c r="AY143" s="17" t="s">
        <v>133</v>
      </c>
      <c r="BE143" s="163">
        <f>IF(N143="základní",J143,0)</f>
        <v>0</v>
      </c>
      <c r="BF143" s="163">
        <f>IF(N143="snížená",J143,0)</f>
        <v>0</v>
      </c>
      <c r="BG143" s="163">
        <f>IF(N143="zákl. přenesená",J143,0)</f>
        <v>0</v>
      </c>
      <c r="BH143" s="163">
        <f>IF(N143="sníž. přenesená",J143,0)</f>
        <v>0</v>
      </c>
      <c r="BI143" s="163">
        <f>IF(N143="nulová",J143,0)</f>
        <v>0</v>
      </c>
      <c r="BJ143" s="17" t="s">
        <v>79</v>
      </c>
      <c r="BK143" s="163">
        <f>ROUND(I143*H143,2)</f>
        <v>0</v>
      </c>
      <c r="BL143" s="17" t="s">
        <v>89</v>
      </c>
      <c r="BM143" s="162" t="s">
        <v>155</v>
      </c>
    </row>
    <row r="144" spans="1:65" s="10" customFormat="1" ht="10.199999999999999">
      <c r="B144" s="164"/>
      <c r="D144" s="165" t="s">
        <v>138</v>
      </c>
      <c r="E144" s="166" t="s">
        <v>1</v>
      </c>
      <c r="F144" s="167" t="s">
        <v>156</v>
      </c>
      <c r="H144" s="166" t="s">
        <v>1</v>
      </c>
      <c r="I144" s="168"/>
      <c r="L144" s="164"/>
      <c r="M144" s="169"/>
      <c r="N144" s="170"/>
      <c r="O144" s="170"/>
      <c r="P144" s="170"/>
      <c r="Q144" s="170"/>
      <c r="R144" s="170"/>
      <c r="S144" s="170"/>
      <c r="T144" s="171"/>
      <c r="AT144" s="166" t="s">
        <v>138</v>
      </c>
      <c r="AU144" s="166" t="s">
        <v>74</v>
      </c>
      <c r="AV144" s="10" t="s">
        <v>79</v>
      </c>
      <c r="AW144" s="10" t="s">
        <v>30</v>
      </c>
      <c r="AX144" s="10" t="s">
        <v>74</v>
      </c>
      <c r="AY144" s="166" t="s">
        <v>133</v>
      </c>
    </row>
    <row r="145" spans="1:65" s="11" customFormat="1" ht="10.199999999999999">
      <c r="B145" s="172"/>
      <c r="D145" s="165" t="s">
        <v>138</v>
      </c>
      <c r="E145" s="173" t="s">
        <v>1</v>
      </c>
      <c r="F145" s="174" t="s">
        <v>79</v>
      </c>
      <c r="H145" s="175">
        <v>1</v>
      </c>
      <c r="I145" s="176"/>
      <c r="L145" s="172"/>
      <c r="M145" s="177"/>
      <c r="N145" s="178"/>
      <c r="O145" s="178"/>
      <c r="P145" s="178"/>
      <c r="Q145" s="178"/>
      <c r="R145" s="178"/>
      <c r="S145" s="178"/>
      <c r="T145" s="179"/>
      <c r="AT145" s="173" t="s">
        <v>138</v>
      </c>
      <c r="AU145" s="173" t="s">
        <v>74</v>
      </c>
      <c r="AV145" s="11" t="s">
        <v>83</v>
      </c>
      <c r="AW145" s="11" t="s">
        <v>30</v>
      </c>
      <c r="AX145" s="11" t="s">
        <v>74</v>
      </c>
      <c r="AY145" s="173" t="s">
        <v>133</v>
      </c>
    </row>
    <row r="146" spans="1:65" s="12" customFormat="1" ht="10.199999999999999">
      <c r="B146" s="180"/>
      <c r="D146" s="165" t="s">
        <v>138</v>
      </c>
      <c r="E146" s="181" t="s">
        <v>1</v>
      </c>
      <c r="F146" s="182" t="s">
        <v>140</v>
      </c>
      <c r="H146" s="183">
        <v>1</v>
      </c>
      <c r="I146" s="184"/>
      <c r="L146" s="180"/>
      <c r="M146" s="185"/>
      <c r="N146" s="186"/>
      <c r="O146" s="186"/>
      <c r="P146" s="186"/>
      <c r="Q146" s="186"/>
      <c r="R146" s="186"/>
      <c r="S146" s="186"/>
      <c r="T146" s="187"/>
      <c r="AT146" s="181" t="s">
        <v>138</v>
      </c>
      <c r="AU146" s="181" t="s">
        <v>74</v>
      </c>
      <c r="AV146" s="12" t="s">
        <v>89</v>
      </c>
      <c r="AW146" s="12" t="s">
        <v>30</v>
      </c>
      <c r="AX146" s="12" t="s">
        <v>79</v>
      </c>
      <c r="AY146" s="181" t="s">
        <v>133</v>
      </c>
    </row>
    <row r="147" spans="1:65" s="2" customFormat="1" ht="16.5" customHeight="1">
      <c r="A147" s="32"/>
      <c r="B147" s="130"/>
      <c r="C147" s="151" t="s">
        <v>157</v>
      </c>
      <c r="D147" s="151" t="s">
        <v>131</v>
      </c>
      <c r="E147" s="152" t="s">
        <v>157</v>
      </c>
      <c r="F147" s="153" t="s">
        <v>158</v>
      </c>
      <c r="G147" s="154" t="s">
        <v>136</v>
      </c>
      <c r="H147" s="155">
        <v>1</v>
      </c>
      <c r="I147" s="156"/>
      <c r="J147" s="157">
        <f>ROUND(I147*H147,2)</f>
        <v>0</v>
      </c>
      <c r="K147" s="153" t="s">
        <v>1</v>
      </c>
      <c r="L147" s="33"/>
      <c r="M147" s="158" t="s">
        <v>1</v>
      </c>
      <c r="N147" s="159" t="s">
        <v>39</v>
      </c>
      <c r="O147" s="58"/>
      <c r="P147" s="160">
        <f>O147*H147</f>
        <v>0</v>
      </c>
      <c r="Q147" s="160">
        <v>0</v>
      </c>
      <c r="R147" s="160">
        <f>Q147*H147</f>
        <v>0</v>
      </c>
      <c r="S147" s="160">
        <v>0</v>
      </c>
      <c r="T147" s="161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62" t="s">
        <v>89</v>
      </c>
      <c r="AT147" s="162" t="s">
        <v>131</v>
      </c>
      <c r="AU147" s="162" t="s">
        <v>74</v>
      </c>
      <c r="AY147" s="17" t="s">
        <v>133</v>
      </c>
      <c r="BE147" s="163">
        <f>IF(N147="základní",J147,0)</f>
        <v>0</v>
      </c>
      <c r="BF147" s="163">
        <f>IF(N147="snížená",J147,0)</f>
        <v>0</v>
      </c>
      <c r="BG147" s="163">
        <f>IF(N147="zákl. přenesená",J147,0)</f>
        <v>0</v>
      </c>
      <c r="BH147" s="163">
        <f>IF(N147="sníž. přenesená",J147,0)</f>
        <v>0</v>
      </c>
      <c r="BI147" s="163">
        <f>IF(N147="nulová",J147,0)</f>
        <v>0</v>
      </c>
      <c r="BJ147" s="17" t="s">
        <v>79</v>
      </c>
      <c r="BK147" s="163">
        <f>ROUND(I147*H147,2)</f>
        <v>0</v>
      </c>
      <c r="BL147" s="17" t="s">
        <v>89</v>
      </c>
      <c r="BM147" s="162" t="s">
        <v>159</v>
      </c>
    </row>
    <row r="148" spans="1:65" s="10" customFormat="1" ht="10.199999999999999">
      <c r="B148" s="164"/>
      <c r="D148" s="165" t="s">
        <v>138</v>
      </c>
      <c r="E148" s="166" t="s">
        <v>1</v>
      </c>
      <c r="F148" s="167" t="s">
        <v>160</v>
      </c>
      <c r="H148" s="166" t="s">
        <v>1</v>
      </c>
      <c r="I148" s="168"/>
      <c r="L148" s="164"/>
      <c r="M148" s="169"/>
      <c r="N148" s="170"/>
      <c r="O148" s="170"/>
      <c r="P148" s="170"/>
      <c r="Q148" s="170"/>
      <c r="R148" s="170"/>
      <c r="S148" s="170"/>
      <c r="T148" s="171"/>
      <c r="AT148" s="166" t="s">
        <v>138</v>
      </c>
      <c r="AU148" s="166" t="s">
        <v>74</v>
      </c>
      <c r="AV148" s="10" t="s">
        <v>79</v>
      </c>
      <c r="AW148" s="10" t="s">
        <v>30</v>
      </c>
      <c r="AX148" s="10" t="s">
        <v>74</v>
      </c>
      <c r="AY148" s="166" t="s">
        <v>133</v>
      </c>
    </row>
    <row r="149" spans="1:65" s="11" customFormat="1" ht="10.199999999999999">
      <c r="B149" s="172"/>
      <c r="D149" s="165" t="s">
        <v>138</v>
      </c>
      <c r="E149" s="173" t="s">
        <v>1</v>
      </c>
      <c r="F149" s="174" t="s">
        <v>79</v>
      </c>
      <c r="H149" s="175">
        <v>1</v>
      </c>
      <c r="I149" s="176"/>
      <c r="L149" s="172"/>
      <c r="M149" s="177"/>
      <c r="N149" s="178"/>
      <c r="O149" s="178"/>
      <c r="P149" s="178"/>
      <c r="Q149" s="178"/>
      <c r="R149" s="178"/>
      <c r="S149" s="178"/>
      <c r="T149" s="179"/>
      <c r="AT149" s="173" t="s">
        <v>138</v>
      </c>
      <c r="AU149" s="173" t="s">
        <v>74</v>
      </c>
      <c r="AV149" s="11" t="s">
        <v>83</v>
      </c>
      <c r="AW149" s="11" t="s">
        <v>30</v>
      </c>
      <c r="AX149" s="11" t="s">
        <v>74</v>
      </c>
      <c r="AY149" s="173" t="s">
        <v>133</v>
      </c>
    </row>
    <row r="150" spans="1:65" s="12" customFormat="1" ht="10.199999999999999">
      <c r="B150" s="180"/>
      <c r="D150" s="165" t="s">
        <v>138</v>
      </c>
      <c r="E150" s="181" t="s">
        <v>1</v>
      </c>
      <c r="F150" s="182" t="s">
        <v>140</v>
      </c>
      <c r="H150" s="183">
        <v>1</v>
      </c>
      <c r="I150" s="184"/>
      <c r="L150" s="180"/>
      <c r="M150" s="185"/>
      <c r="N150" s="186"/>
      <c r="O150" s="186"/>
      <c r="P150" s="186"/>
      <c r="Q150" s="186"/>
      <c r="R150" s="186"/>
      <c r="S150" s="186"/>
      <c r="T150" s="187"/>
      <c r="AT150" s="181" t="s">
        <v>138</v>
      </c>
      <c r="AU150" s="181" t="s">
        <v>74</v>
      </c>
      <c r="AV150" s="12" t="s">
        <v>89</v>
      </c>
      <c r="AW150" s="12" t="s">
        <v>30</v>
      </c>
      <c r="AX150" s="12" t="s">
        <v>79</v>
      </c>
      <c r="AY150" s="181" t="s">
        <v>133</v>
      </c>
    </row>
    <row r="151" spans="1:65" s="2" customFormat="1" ht="16.5" customHeight="1">
      <c r="A151" s="32"/>
      <c r="B151" s="130"/>
      <c r="C151" s="151" t="s">
        <v>161</v>
      </c>
      <c r="D151" s="151" t="s">
        <v>131</v>
      </c>
      <c r="E151" s="152" t="s">
        <v>161</v>
      </c>
      <c r="F151" s="153" t="s">
        <v>162</v>
      </c>
      <c r="G151" s="154" t="s">
        <v>136</v>
      </c>
      <c r="H151" s="155">
        <v>1</v>
      </c>
      <c r="I151" s="156"/>
      <c r="J151" s="157">
        <f>ROUND(I151*H151,2)</f>
        <v>0</v>
      </c>
      <c r="K151" s="153" t="s">
        <v>1</v>
      </c>
      <c r="L151" s="33"/>
      <c r="M151" s="158" t="s">
        <v>1</v>
      </c>
      <c r="N151" s="159" t="s">
        <v>39</v>
      </c>
      <c r="O151" s="58"/>
      <c r="P151" s="160">
        <f>O151*H151</f>
        <v>0</v>
      </c>
      <c r="Q151" s="160">
        <v>0</v>
      </c>
      <c r="R151" s="160">
        <f>Q151*H151</f>
        <v>0</v>
      </c>
      <c r="S151" s="160">
        <v>0</v>
      </c>
      <c r="T151" s="161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2" t="s">
        <v>89</v>
      </c>
      <c r="AT151" s="162" t="s">
        <v>131</v>
      </c>
      <c r="AU151" s="162" t="s">
        <v>74</v>
      </c>
      <c r="AY151" s="17" t="s">
        <v>133</v>
      </c>
      <c r="BE151" s="163">
        <f>IF(N151="základní",J151,0)</f>
        <v>0</v>
      </c>
      <c r="BF151" s="163">
        <f>IF(N151="snížená",J151,0)</f>
        <v>0</v>
      </c>
      <c r="BG151" s="163">
        <f>IF(N151="zákl. přenesená",J151,0)</f>
        <v>0</v>
      </c>
      <c r="BH151" s="163">
        <f>IF(N151="sníž. přenesená",J151,0)</f>
        <v>0</v>
      </c>
      <c r="BI151" s="163">
        <f>IF(N151="nulová",J151,0)</f>
        <v>0</v>
      </c>
      <c r="BJ151" s="17" t="s">
        <v>79</v>
      </c>
      <c r="BK151" s="163">
        <f>ROUND(I151*H151,2)</f>
        <v>0</v>
      </c>
      <c r="BL151" s="17" t="s">
        <v>89</v>
      </c>
      <c r="BM151" s="162" t="s">
        <v>163</v>
      </c>
    </row>
    <row r="152" spans="1:65" s="10" customFormat="1" ht="20.399999999999999">
      <c r="B152" s="164"/>
      <c r="D152" s="165" t="s">
        <v>138</v>
      </c>
      <c r="E152" s="166" t="s">
        <v>1</v>
      </c>
      <c r="F152" s="167" t="s">
        <v>164</v>
      </c>
      <c r="H152" s="166" t="s">
        <v>1</v>
      </c>
      <c r="I152" s="168"/>
      <c r="L152" s="164"/>
      <c r="M152" s="169"/>
      <c r="N152" s="170"/>
      <c r="O152" s="170"/>
      <c r="P152" s="170"/>
      <c r="Q152" s="170"/>
      <c r="R152" s="170"/>
      <c r="S152" s="170"/>
      <c r="T152" s="171"/>
      <c r="AT152" s="166" t="s">
        <v>138</v>
      </c>
      <c r="AU152" s="166" t="s">
        <v>74</v>
      </c>
      <c r="AV152" s="10" t="s">
        <v>79</v>
      </c>
      <c r="AW152" s="10" t="s">
        <v>30</v>
      </c>
      <c r="AX152" s="10" t="s">
        <v>74</v>
      </c>
      <c r="AY152" s="166" t="s">
        <v>133</v>
      </c>
    </row>
    <row r="153" spans="1:65" s="11" customFormat="1" ht="10.199999999999999">
      <c r="B153" s="172"/>
      <c r="D153" s="165" t="s">
        <v>138</v>
      </c>
      <c r="E153" s="173" t="s">
        <v>1</v>
      </c>
      <c r="F153" s="174" t="s">
        <v>79</v>
      </c>
      <c r="H153" s="175">
        <v>1</v>
      </c>
      <c r="I153" s="176"/>
      <c r="L153" s="172"/>
      <c r="M153" s="177"/>
      <c r="N153" s="178"/>
      <c r="O153" s="178"/>
      <c r="P153" s="178"/>
      <c r="Q153" s="178"/>
      <c r="R153" s="178"/>
      <c r="S153" s="178"/>
      <c r="T153" s="179"/>
      <c r="AT153" s="173" t="s">
        <v>138</v>
      </c>
      <c r="AU153" s="173" t="s">
        <v>74</v>
      </c>
      <c r="AV153" s="11" t="s">
        <v>83</v>
      </c>
      <c r="AW153" s="11" t="s">
        <v>30</v>
      </c>
      <c r="AX153" s="11" t="s">
        <v>74</v>
      </c>
      <c r="AY153" s="173" t="s">
        <v>133</v>
      </c>
    </row>
    <row r="154" spans="1:65" s="12" customFormat="1" ht="10.199999999999999">
      <c r="B154" s="180"/>
      <c r="D154" s="165" t="s">
        <v>138</v>
      </c>
      <c r="E154" s="181" t="s">
        <v>1</v>
      </c>
      <c r="F154" s="182" t="s">
        <v>140</v>
      </c>
      <c r="H154" s="183">
        <v>1</v>
      </c>
      <c r="I154" s="184"/>
      <c r="L154" s="180"/>
      <c r="M154" s="185"/>
      <c r="N154" s="186"/>
      <c r="O154" s="186"/>
      <c r="P154" s="186"/>
      <c r="Q154" s="186"/>
      <c r="R154" s="186"/>
      <c r="S154" s="186"/>
      <c r="T154" s="187"/>
      <c r="AT154" s="181" t="s">
        <v>138</v>
      </c>
      <c r="AU154" s="181" t="s">
        <v>74</v>
      </c>
      <c r="AV154" s="12" t="s">
        <v>89</v>
      </c>
      <c r="AW154" s="12" t="s">
        <v>30</v>
      </c>
      <c r="AX154" s="12" t="s">
        <v>79</v>
      </c>
      <c r="AY154" s="181" t="s">
        <v>133</v>
      </c>
    </row>
    <row r="155" spans="1:65" s="2" customFormat="1" ht="16.5" customHeight="1">
      <c r="A155" s="32"/>
      <c r="B155" s="130"/>
      <c r="C155" s="151" t="s">
        <v>165</v>
      </c>
      <c r="D155" s="151" t="s">
        <v>131</v>
      </c>
      <c r="E155" s="152" t="s">
        <v>165</v>
      </c>
      <c r="F155" s="153" t="s">
        <v>166</v>
      </c>
      <c r="G155" s="154" t="s">
        <v>136</v>
      </c>
      <c r="H155" s="155">
        <v>1</v>
      </c>
      <c r="I155" s="156"/>
      <c r="J155" s="157">
        <f>ROUND(I155*H155,2)</f>
        <v>0</v>
      </c>
      <c r="K155" s="153" t="s">
        <v>1</v>
      </c>
      <c r="L155" s="33"/>
      <c r="M155" s="158" t="s">
        <v>1</v>
      </c>
      <c r="N155" s="159" t="s">
        <v>39</v>
      </c>
      <c r="O155" s="58"/>
      <c r="P155" s="160">
        <f>O155*H155</f>
        <v>0</v>
      </c>
      <c r="Q155" s="160">
        <v>0</v>
      </c>
      <c r="R155" s="160">
        <f>Q155*H155</f>
        <v>0</v>
      </c>
      <c r="S155" s="160">
        <v>0</v>
      </c>
      <c r="T155" s="161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62" t="s">
        <v>89</v>
      </c>
      <c r="AT155" s="162" t="s">
        <v>131</v>
      </c>
      <c r="AU155" s="162" t="s">
        <v>74</v>
      </c>
      <c r="AY155" s="17" t="s">
        <v>133</v>
      </c>
      <c r="BE155" s="163">
        <f>IF(N155="základní",J155,0)</f>
        <v>0</v>
      </c>
      <c r="BF155" s="163">
        <f>IF(N155="snížená",J155,0)</f>
        <v>0</v>
      </c>
      <c r="BG155" s="163">
        <f>IF(N155="zákl. přenesená",J155,0)</f>
        <v>0</v>
      </c>
      <c r="BH155" s="163">
        <f>IF(N155="sníž. přenesená",J155,0)</f>
        <v>0</v>
      </c>
      <c r="BI155" s="163">
        <f>IF(N155="nulová",J155,0)</f>
        <v>0</v>
      </c>
      <c r="BJ155" s="17" t="s">
        <v>79</v>
      </c>
      <c r="BK155" s="163">
        <f>ROUND(I155*H155,2)</f>
        <v>0</v>
      </c>
      <c r="BL155" s="17" t="s">
        <v>89</v>
      </c>
      <c r="BM155" s="162" t="s">
        <v>167</v>
      </c>
    </row>
    <row r="156" spans="1:65" s="2" customFormat="1" ht="16.5" customHeight="1">
      <c r="A156" s="32"/>
      <c r="B156" s="130"/>
      <c r="C156" s="151" t="s">
        <v>168</v>
      </c>
      <c r="D156" s="151" t="s">
        <v>131</v>
      </c>
      <c r="E156" s="152" t="s">
        <v>168</v>
      </c>
      <c r="F156" s="153" t="s">
        <v>169</v>
      </c>
      <c r="G156" s="154" t="s">
        <v>136</v>
      </c>
      <c r="H156" s="155">
        <v>1</v>
      </c>
      <c r="I156" s="156"/>
      <c r="J156" s="157">
        <f>ROUND(I156*H156,2)</f>
        <v>0</v>
      </c>
      <c r="K156" s="153" t="s">
        <v>1</v>
      </c>
      <c r="L156" s="33"/>
      <c r="M156" s="158" t="s">
        <v>1</v>
      </c>
      <c r="N156" s="159" t="s">
        <v>39</v>
      </c>
      <c r="O156" s="58"/>
      <c r="P156" s="160">
        <f>O156*H156</f>
        <v>0</v>
      </c>
      <c r="Q156" s="160">
        <v>0</v>
      </c>
      <c r="R156" s="160">
        <f>Q156*H156</f>
        <v>0</v>
      </c>
      <c r="S156" s="160">
        <v>0</v>
      </c>
      <c r="T156" s="161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62" t="s">
        <v>89</v>
      </c>
      <c r="AT156" s="162" t="s">
        <v>131</v>
      </c>
      <c r="AU156" s="162" t="s">
        <v>74</v>
      </c>
      <c r="AY156" s="17" t="s">
        <v>133</v>
      </c>
      <c r="BE156" s="163">
        <f>IF(N156="základní",J156,0)</f>
        <v>0</v>
      </c>
      <c r="BF156" s="163">
        <f>IF(N156="snížená",J156,0)</f>
        <v>0</v>
      </c>
      <c r="BG156" s="163">
        <f>IF(N156="zákl. přenesená",J156,0)</f>
        <v>0</v>
      </c>
      <c r="BH156" s="163">
        <f>IF(N156="sníž. přenesená",J156,0)</f>
        <v>0</v>
      </c>
      <c r="BI156" s="163">
        <f>IF(N156="nulová",J156,0)</f>
        <v>0</v>
      </c>
      <c r="BJ156" s="17" t="s">
        <v>79</v>
      </c>
      <c r="BK156" s="163">
        <f>ROUND(I156*H156,2)</f>
        <v>0</v>
      </c>
      <c r="BL156" s="17" t="s">
        <v>89</v>
      </c>
      <c r="BM156" s="162" t="s">
        <v>170</v>
      </c>
    </row>
    <row r="157" spans="1:65" s="10" customFormat="1" ht="30.6">
      <c r="B157" s="164"/>
      <c r="D157" s="165" t="s">
        <v>138</v>
      </c>
      <c r="E157" s="166" t="s">
        <v>1</v>
      </c>
      <c r="F157" s="167" t="s">
        <v>171</v>
      </c>
      <c r="H157" s="166" t="s">
        <v>1</v>
      </c>
      <c r="I157" s="168"/>
      <c r="L157" s="164"/>
      <c r="M157" s="169"/>
      <c r="N157" s="170"/>
      <c r="O157" s="170"/>
      <c r="P157" s="170"/>
      <c r="Q157" s="170"/>
      <c r="R157" s="170"/>
      <c r="S157" s="170"/>
      <c r="T157" s="171"/>
      <c r="AT157" s="166" t="s">
        <v>138</v>
      </c>
      <c r="AU157" s="166" t="s">
        <v>74</v>
      </c>
      <c r="AV157" s="10" t="s">
        <v>79</v>
      </c>
      <c r="AW157" s="10" t="s">
        <v>30</v>
      </c>
      <c r="AX157" s="10" t="s">
        <v>74</v>
      </c>
      <c r="AY157" s="166" t="s">
        <v>133</v>
      </c>
    </row>
    <row r="158" spans="1:65" s="10" customFormat="1" ht="20.399999999999999">
      <c r="B158" s="164"/>
      <c r="D158" s="165" t="s">
        <v>138</v>
      </c>
      <c r="E158" s="166" t="s">
        <v>1</v>
      </c>
      <c r="F158" s="167" t="s">
        <v>172</v>
      </c>
      <c r="H158" s="166" t="s">
        <v>1</v>
      </c>
      <c r="I158" s="168"/>
      <c r="L158" s="164"/>
      <c r="M158" s="169"/>
      <c r="N158" s="170"/>
      <c r="O158" s="170"/>
      <c r="P158" s="170"/>
      <c r="Q158" s="170"/>
      <c r="R158" s="170"/>
      <c r="S158" s="170"/>
      <c r="T158" s="171"/>
      <c r="AT158" s="166" t="s">
        <v>138</v>
      </c>
      <c r="AU158" s="166" t="s">
        <v>74</v>
      </c>
      <c r="AV158" s="10" t="s">
        <v>79</v>
      </c>
      <c r="AW158" s="10" t="s">
        <v>30</v>
      </c>
      <c r="AX158" s="10" t="s">
        <v>74</v>
      </c>
      <c r="AY158" s="166" t="s">
        <v>133</v>
      </c>
    </row>
    <row r="159" spans="1:65" s="11" customFormat="1" ht="10.199999999999999">
      <c r="B159" s="172"/>
      <c r="D159" s="165" t="s">
        <v>138</v>
      </c>
      <c r="E159" s="173" t="s">
        <v>1</v>
      </c>
      <c r="F159" s="174" t="s">
        <v>79</v>
      </c>
      <c r="H159" s="175">
        <v>1</v>
      </c>
      <c r="I159" s="176"/>
      <c r="L159" s="172"/>
      <c r="M159" s="177"/>
      <c r="N159" s="178"/>
      <c r="O159" s="178"/>
      <c r="P159" s="178"/>
      <c r="Q159" s="178"/>
      <c r="R159" s="178"/>
      <c r="S159" s="178"/>
      <c r="T159" s="179"/>
      <c r="AT159" s="173" t="s">
        <v>138</v>
      </c>
      <c r="AU159" s="173" t="s">
        <v>74</v>
      </c>
      <c r="AV159" s="11" t="s">
        <v>83</v>
      </c>
      <c r="AW159" s="11" t="s">
        <v>30</v>
      </c>
      <c r="AX159" s="11" t="s">
        <v>74</v>
      </c>
      <c r="AY159" s="173" t="s">
        <v>133</v>
      </c>
    </row>
    <row r="160" spans="1:65" s="12" customFormat="1" ht="10.199999999999999">
      <c r="B160" s="180"/>
      <c r="D160" s="165" t="s">
        <v>138</v>
      </c>
      <c r="E160" s="181" t="s">
        <v>1</v>
      </c>
      <c r="F160" s="182" t="s">
        <v>140</v>
      </c>
      <c r="H160" s="183">
        <v>1</v>
      </c>
      <c r="I160" s="184"/>
      <c r="L160" s="180"/>
      <c r="M160" s="185"/>
      <c r="N160" s="186"/>
      <c r="O160" s="186"/>
      <c r="P160" s="186"/>
      <c r="Q160" s="186"/>
      <c r="R160" s="186"/>
      <c r="S160" s="186"/>
      <c r="T160" s="187"/>
      <c r="AT160" s="181" t="s">
        <v>138</v>
      </c>
      <c r="AU160" s="181" t="s">
        <v>74</v>
      </c>
      <c r="AV160" s="12" t="s">
        <v>89</v>
      </c>
      <c r="AW160" s="12" t="s">
        <v>30</v>
      </c>
      <c r="AX160" s="12" t="s">
        <v>79</v>
      </c>
      <c r="AY160" s="181" t="s">
        <v>133</v>
      </c>
    </row>
    <row r="161" spans="1:65" s="2" customFormat="1" ht="16.5" customHeight="1">
      <c r="A161" s="32"/>
      <c r="B161" s="130"/>
      <c r="C161" s="151" t="s">
        <v>173</v>
      </c>
      <c r="D161" s="151" t="s">
        <v>131</v>
      </c>
      <c r="E161" s="152" t="s">
        <v>173</v>
      </c>
      <c r="F161" s="153" t="s">
        <v>174</v>
      </c>
      <c r="G161" s="154" t="s">
        <v>136</v>
      </c>
      <c r="H161" s="155">
        <v>1</v>
      </c>
      <c r="I161" s="156"/>
      <c r="J161" s="157">
        <f>ROUND(I161*H161,2)</f>
        <v>0</v>
      </c>
      <c r="K161" s="153" t="s">
        <v>1</v>
      </c>
      <c r="L161" s="33"/>
      <c r="M161" s="188" t="s">
        <v>1</v>
      </c>
      <c r="N161" s="189" t="s">
        <v>39</v>
      </c>
      <c r="O161" s="190"/>
      <c r="P161" s="191">
        <f>O161*H161</f>
        <v>0</v>
      </c>
      <c r="Q161" s="191">
        <v>0</v>
      </c>
      <c r="R161" s="191">
        <f>Q161*H161</f>
        <v>0</v>
      </c>
      <c r="S161" s="191">
        <v>0</v>
      </c>
      <c r="T161" s="192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62" t="s">
        <v>89</v>
      </c>
      <c r="AT161" s="162" t="s">
        <v>131</v>
      </c>
      <c r="AU161" s="162" t="s">
        <v>74</v>
      </c>
      <c r="AY161" s="17" t="s">
        <v>133</v>
      </c>
      <c r="BE161" s="163">
        <f>IF(N161="základní",J161,0)</f>
        <v>0</v>
      </c>
      <c r="BF161" s="163">
        <f>IF(N161="snížená",J161,0)</f>
        <v>0</v>
      </c>
      <c r="BG161" s="163">
        <f>IF(N161="zákl. přenesená",J161,0)</f>
        <v>0</v>
      </c>
      <c r="BH161" s="163">
        <f>IF(N161="sníž. přenesená",J161,0)</f>
        <v>0</v>
      </c>
      <c r="BI161" s="163">
        <f>IF(N161="nulová",J161,0)</f>
        <v>0</v>
      </c>
      <c r="BJ161" s="17" t="s">
        <v>79</v>
      </c>
      <c r="BK161" s="163">
        <f>ROUND(I161*H161,2)</f>
        <v>0</v>
      </c>
      <c r="BL161" s="17" t="s">
        <v>89</v>
      </c>
      <c r="BM161" s="162" t="s">
        <v>175</v>
      </c>
    </row>
    <row r="162" spans="1:65" s="2" customFormat="1" ht="6.9" customHeight="1">
      <c r="A162" s="32"/>
      <c r="B162" s="47"/>
      <c r="C162" s="48"/>
      <c r="D162" s="48"/>
      <c r="E162" s="48"/>
      <c r="F162" s="48"/>
      <c r="G162" s="48"/>
      <c r="H162" s="48"/>
      <c r="I162" s="122"/>
      <c r="J162" s="48"/>
      <c r="K162" s="48"/>
      <c r="L162" s="33"/>
      <c r="M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</row>
  </sheetData>
  <autoFilter ref="C125:K161"/>
  <mergeCells count="14">
    <mergeCell ref="D104:F104"/>
    <mergeCell ref="E116:H116"/>
    <mergeCell ref="E118:H118"/>
    <mergeCell ref="L2:V2"/>
    <mergeCell ref="E87:H87"/>
    <mergeCell ref="D100:F100"/>
    <mergeCell ref="D101:F101"/>
    <mergeCell ref="D102:F102"/>
    <mergeCell ref="D103:F103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9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93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93"/>
      <c r="L2" s="267" t="s">
        <v>5</v>
      </c>
      <c r="M2" s="252"/>
      <c r="N2" s="252"/>
      <c r="O2" s="252"/>
      <c r="P2" s="252"/>
      <c r="Q2" s="252"/>
      <c r="R2" s="252"/>
      <c r="S2" s="252"/>
      <c r="T2" s="252"/>
      <c r="U2" s="252"/>
      <c r="V2" s="252"/>
      <c r="AT2" s="17" t="s">
        <v>85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94"/>
      <c r="J3" s="19"/>
      <c r="K3" s="19"/>
      <c r="L3" s="20"/>
      <c r="AT3" s="17" t="s">
        <v>83</v>
      </c>
    </row>
    <row r="4" spans="1:46" s="1" customFormat="1" ht="24.9" customHeight="1">
      <c r="B4" s="20"/>
      <c r="D4" s="21" t="s">
        <v>98</v>
      </c>
      <c r="I4" s="93"/>
      <c r="L4" s="20"/>
      <c r="M4" s="95" t="s">
        <v>10</v>
      </c>
      <c r="AT4" s="17" t="s">
        <v>3</v>
      </c>
    </row>
    <row r="5" spans="1:46" s="1" customFormat="1" ht="6.9" customHeight="1">
      <c r="B5" s="20"/>
      <c r="I5" s="93"/>
      <c r="L5" s="20"/>
    </row>
    <row r="6" spans="1:46" s="1" customFormat="1" ht="12" customHeight="1">
      <c r="B6" s="20"/>
      <c r="D6" s="27" t="s">
        <v>15</v>
      </c>
      <c r="I6" s="93"/>
      <c r="L6" s="20"/>
    </row>
    <row r="7" spans="1:46" s="1" customFormat="1" ht="16.5" customHeight="1">
      <c r="B7" s="20"/>
      <c r="E7" s="268" t="str">
        <f>'Rekapitulace stavby'!K6</f>
        <v>Regenerace sídliště Muglinov-10.etapa-ul.Vdovská</v>
      </c>
      <c r="F7" s="269"/>
      <c r="G7" s="269"/>
      <c r="H7" s="269"/>
      <c r="I7" s="93"/>
      <c r="L7" s="20"/>
    </row>
    <row r="8" spans="1:46" s="2" customFormat="1" ht="12" customHeight="1">
      <c r="A8" s="32"/>
      <c r="B8" s="33"/>
      <c r="C8" s="32"/>
      <c r="D8" s="27" t="s">
        <v>99</v>
      </c>
      <c r="E8" s="32"/>
      <c r="F8" s="32"/>
      <c r="G8" s="32"/>
      <c r="H8" s="32"/>
      <c r="I8" s="96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9" t="s">
        <v>176</v>
      </c>
      <c r="F9" s="270"/>
      <c r="G9" s="270"/>
      <c r="H9" s="270"/>
      <c r="I9" s="96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3"/>
      <c r="C10" s="32"/>
      <c r="D10" s="32"/>
      <c r="E10" s="32"/>
      <c r="F10" s="32"/>
      <c r="G10" s="32"/>
      <c r="H10" s="32"/>
      <c r="I10" s="96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97" t="s">
        <v>18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19</v>
      </c>
      <c r="E12" s="32"/>
      <c r="F12" s="25" t="s">
        <v>20</v>
      </c>
      <c r="G12" s="32"/>
      <c r="H12" s="32"/>
      <c r="I12" s="97" t="s">
        <v>21</v>
      </c>
      <c r="J12" s="55" t="str">
        <f>'Rekapitulace stavby'!AN8</f>
        <v>15. 6. 2020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96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97" t="s">
        <v>24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25</v>
      </c>
      <c r="F15" s="32"/>
      <c r="G15" s="32"/>
      <c r="H15" s="32"/>
      <c r="I15" s="97" t="s">
        <v>26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96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7" t="s">
        <v>24</v>
      </c>
      <c r="J17" s="28">
        <f>'Rekapitulace stavby'!AN13</f>
        <v>0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71" t="str">
        <f>'Rekapitulace stavby'!E14</f>
        <v>Ing.Martin Krejčí</v>
      </c>
      <c r="F18" s="251"/>
      <c r="G18" s="251"/>
      <c r="H18" s="251"/>
      <c r="I18" s="97" t="s">
        <v>26</v>
      </c>
      <c r="J18" s="28">
        <f>'Rekapitulace stavby'!AN14</f>
        <v>0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96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28</v>
      </c>
      <c r="E20" s="32"/>
      <c r="F20" s="32"/>
      <c r="G20" s="32"/>
      <c r="H20" s="32"/>
      <c r="I20" s="97" t="s">
        <v>24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29</v>
      </c>
      <c r="F21" s="32"/>
      <c r="G21" s="32"/>
      <c r="H21" s="32"/>
      <c r="I21" s="97" t="s">
        <v>26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96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31</v>
      </c>
      <c r="E23" s="32"/>
      <c r="F23" s="32"/>
      <c r="G23" s="32"/>
      <c r="H23" s="32"/>
      <c r="I23" s="97" t="s">
        <v>24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32</v>
      </c>
      <c r="F24" s="32"/>
      <c r="G24" s="32"/>
      <c r="H24" s="32"/>
      <c r="I24" s="97" t="s">
        <v>26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96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33</v>
      </c>
      <c r="E26" s="32"/>
      <c r="F26" s="32"/>
      <c r="G26" s="32"/>
      <c r="H26" s="32"/>
      <c r="I26" s="96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8"/>
      <c r="B27" s="99"/>
      <c r="C27" s="98"/>
      <c r="D27" s="98"/>
      <c r="E27" s="256" t="s">
        <v>1</v>
      </c>
      <c r="F27" s="256"/>
      <c r="G27" s="256"/>
      <c r="H27" s="256"/>
      <c r="I27" s="100"/>
      <c r="J27" s="98"/>
      <c r="K27" s="98"/>
      <c r="L27" s="101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96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102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" customHeight="1">
      <c r="A30" s="32"/>
      <c r="B30" s="33"/>
      <c r="C30" s="32"/>
      <c r="D30" s="25" t="s">
        <v>101</v>
      </c>
      <c r="E30" s="32"/>
      <c r="F30" s="32"/>
      <c r="G30" s="32"/>
      <c r="H30" s="32"/>
      <c r="I30" s="96"/>
      <c r="J30" s="103">
        <f>J96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" customHeight="1">
      <c r="A31" s="32"/>
      <c r="B31" s="33"/>
      <c r="C31" s="32"/>
      <c r="D31" s="104" t="s">
        <v>102</v>
      </c>
      <c r="E31" s="32"/>
      <c r="F31" s="32"/>
      <c r="G31" s="32"/>
      <c r="H31" s="32"/>
      <c r="I31" s="96"/>
      <c r="J31" s="103">
        <f>J102</f>
        <v>0</v>
      </c>
      <c r="K31" s="32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105" t="s">
        <v>34</v>
      </c>
      <c r="E32" s="32"/>
      <c r="F32" s="32"/>
      <c r="G32" s="32"/>
      <c r="H32" s="32"/>
      <c r="I32" s="96"/>
      <c r="J32" s="71">
        <f>ROUND(J30 + J31,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" customHeight="1">
      <c r="A33" s="32"/>
      <c r="B33" s="33"/>
      <c r="C33" s="32"/>
      <c r="D33" s="66"/>
      <c r="E33" s="66"/>
      <c r="F33" s="66"/>
      <c r="G33" s="66"/>
      <c r="H33" s="66"/>
      <c r="I33" s="102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32"/>
      <c r="F34" s="36" t="s">
        <v>36</v>
      </c>
      <c r="G34" s="32"/>
      <c r="H34" s="32"/>
      <c r="I34" s="106" t="s">
        <v>35</v>
      </c>
      <c r="J34" s="36" t="s">
        <v>37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customHeight="1">
      <c r="A35" s="32"/>
      <c r="B35" s="33"/>
      <c r="C35" s="32"/>
      <c r="D35" s="107" t="s">
        <v>38</v>
      </c>
      <c r="E35" s="27" t="s">
        <v>39</v>
      </c>
      <c r="F35" s="108">
        <f>ROUND((SUM(BE102:BE109) + SUM(BE129:BE178)),  2)</f>
        <v>0</v>
      </c>
      <c r="G35" s="32"/>
      <c r="H35" s="32"/>
      <c r="I35" s="109">
        <v>0.21</v>
      </c>
      <c r="J35" s="108">
        <f>ROUND(((SUM(BE102:BE109) + SUM(BE129:BE178))*I35),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customHeight="1">
      <c r="A36" s="32"/>
      <c r="B36" s="33"/>
      <c r="C36" s="32"/>
      <c r="D36" s="32"/>
      <c r="E36" s="27" t="s">
        <v>40</v>
      </c>
      <c r="F36" s="108">
        <f>ROUND((SUM(BF102:BF109) + SUM(BF129:BF178)),  2)</f>
        <v>0</v>
      </c>
      <c r="G36" s="32"/>
      <c r="H36" s="32"/>
      <c r="I36" s="109">
        <v>0.15</v>
      </c>
      <c r="J36" s="108">
        <f>ROUND(((SUM(BF102:BF109) + SUM(BF129:BF178))*I36),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41</v>
      </c>
      <c r="F37" s="108">
        <f>ROUND((SUM(BG102:BG109) + SUM(BG129:BG178)),  2)</f>
        <v>0</v>
      </c>
      <c r="G37" s="32"/>
      <c r="H37" s="32"/>
      <c r="I37" s="109">
        <v>0.21</v>
      </c>
      <c r="J37" s="108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" hidden="1" customHeight="1">
      <c r="A38" s="32"/>
      <c r="B38" s="33"/>
      <c r="C38" s="32"/>
      <c r="D38" s="32"/>
      <c r="E38" s="27" t="s">
        <v>42</v>
      </c>
      <c r="F38" s="108">
        <f>ROUND((SUM(BH102:BH109) + SUM(BH129:BH178)),  2)</f>
        <v>0</v>
      </c>
      <c r="G38" s="32"/>
      <c r="H38" s="32"/>
      <c r="I38" s="109">
        <v>0.15</v>
      </c>
      <c r="J38" s="108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" hidden="1" customHeight="1">
      <c r="A39" s="32"/>
      <c r="B39" s="33"/>
      <c r="C39" s="32"/>
      <c r="D39" s="32"/>
      <c r="E39" s="27" t="s">
        <v>43</v>
      </c>
      <c r="F39" s="108">
        <f>ROUND((SUM(BI102:BI109) + SUM(BI129:BI178)),  2)</f>
        <v>0</v>
      </c>
      <c r="G39" s="32"/>
      <c r="H39" s="32"/>
      <c r="I39" s="109">
        <v>0</v>
      </c>
      <c r="J39" s="108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" customHeight="1">
      <c r="A40" s="32"/>
      <c r="B40" s="33"/>
      <c r="C40" s="32"/>
      <c r="D40" s="32"/>
      <c r="E40" s="32"/>
      <c r="F40" s="32"/>
      <c r="G40" s="32"/>
      <c r="H40" s="32"/>
      <c r="I40" s="96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10"/>
      <c r="D41" s="111" t="s">
        <v>44</v>
      </c>
      <c r="E41" s="60"/>
      <c r="F41" s="60"/>
      <c r="G41" s="112" t="s">
        <v>45</v>
      </c>
      <c r="H41" s="113" t="s">
        <v>46</v>
      </c>
      <c r="I41" s="114"/>
      <c r="J41" s="115">
        <f>SUM(J32:J39)</f>
        <v>0</v>
      </c>
      <c r="K41" s="116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" customHeight="1">
      <c r="A42" s="32"/>
      <c r="B42" s="33"/>
      <c r="C42" s="32"/>
      <c r="D42" s="32"/>
      <c r="E42" s="32"/>
      <c r="F42" s="32"/>
      <c r="G42" s="32"/>
      <c r="H42" s="32"/>
      <c r="I42" s="96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" customHeight="1">
      <c r="B43" s="20"/>
      <c r="I43" s="93"/>
      <c r="L43" s="20"/>
    </row>
    <row r="44" spans="1:31" s="1" customFormat="1" ht="14.4" customHeight="1">
      <c r="B44" s="20"/>
      <c r="I44" s="93"/>
      <c r="L44" s="20"/>
    </row>
    <row r="45" spans="1:31" s="1" customFormat="1" ht="14.4" customHeight="1">
      <c r="B45" s="20"/>
      <c r="I45" s="93"/>
      <c r="L45" s="20"/>
    </row>
    <row r="46" spans="1:31" s="1" customFormat="1" ht="14.4" customHeight="1">
      <c r="B46" s="20"/>
      <c r="I46" s="93"/>
      <c r="L46" s="20"/>
    </row>
    <row r="47" spans="1:31" s="1" customFormat="1" ht="14.4" customHeight="1">
      <c r="B47" s="20"/>
      <c r="I47" s="93"/>
      <c r="L47" s="20"/>
    </row>
    <row r="48" spans="1:31" s="1" customFormat="1" ht="14.4" customHeight="1">
      <c r="B48" s="20"/>
      <c r="I48" s="93"/>
      <c r="L48" s="20"/>
    </row>
    <row r="49" spans="1:31" s="1" customFormat="1" ht="14.4" customHeight="1">
      <c r="B49" s="20"/>
      <c r="I49" s="93"/>
      <c r="L49" s="20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117"/>
      <c r="J50" s="44"/>
      <c r="K50" s="44"/>
      <c r="L50" s="42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2"/>
      <c r="B61" s="33"/>
      <c r="C61" s="32"/>
      <c r="D61" s="45" t="s">
        <v>49</v>
      </c>
      <c r="E61" s="35"/>
      <c r="F61" s="118" t="s">
        <v>50</v>
      </c>
      <c r="G61" s="45" t="s">
        <v>49</v>
      </c>
      <c r="H61" s="35"/>
      <c r="I61" s="119"/>
      <c r="J61" s="120" t="s">
        <v>50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2"/>
      <c r="B65" s="33"/>
      <c r="C65" s="32"/>
      <c r="D65" s="43" t="s">
        <v>51</v>
      </c>
      <c r="E65" s="46"/>
      <c r="F65" s="46"/>
      <c r="G65" s="43" t="s">
        <v>52</v>
      </c>
      <c r="H65" s="46"/>
      <c r="I65" s="121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2"/>
      <c r="B76" s="33"/>
      <c r="C76" s="32"/>
      <c r="D76" s="45" t="s">
        <v>49</v>
      </c>
      <c r="E76" s="35"/>
      <c r="F76" s="118" t="s">
        <v>50</v>
      </c>
      <c r="G76" s="45" t="s">
        <v>49</v>
      </c>
      <c r="H76" s="35"/>
      <c r="I76" s="119"/>
      <c r="J76" s="120" t="s">
        <v>50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122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123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103</v>
      </c>
      <c r="D82" s="32"/>
      <c r="E82" s="32"/>
      <c r="F82" s="32"/>
      <c r="G82" s="32"/>
      <c r="H82" s="32"/>
      <c r="I82" s="96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96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15</v>
      </c>
      <c r="D84" s="32"/>
      <c r="E84" s="32"/>
      <c r="F84" s="32"/>
      <c r="G84" s="32"/>
      <c r="H84" s="32"/>
      <c r="I84" s="96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68" t="str">
        <f>E7</f>
        <v>Regenerace sídliště Muglinov-10.etapa-ul.Vdovská</v>
      </c>
      <c r="F85" s="269"/>
      <c r="G85" s="269"/>
      <c r="H85" s="269"/>
      <c r="I85" s="96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99</v>
      </c>
      <c r="D86" s="32"/>
      <c r="E86" s="32"/>
      <c r="F86" s="32"/>
      <c r="G86" s="32"/>
      <c r="H86" s="32"/>
      <c r="I86" s="96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9" t="str">
        <f>E9</f>
        <v>2 - SO 01 Demolice a příprava území</v>
      </c>
      <c r="F87" s="270"/>
      <c r="G87" s="270"/>
      <c r="H87" s="270"/>
      <c r="I87" s="96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96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19</v>
      </c>
      <c r="D89" s="32"/>
      <c r="E89" s="32"/>
      <c r="F89" s="25" t="str">
        <f>F12</f>
        <v xml:space="preserve"> </v>
      </c>
      <c r="G89" s="32"/>
      <c r="H89" s="32"/>
      <c r="I89" s="97" t="s">
        <v>21</v>
      </c>
      <c r="J89" s="55" t="str">
        <f>IF(J12="","",J12)</f>
        <v>15. 6. 2020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96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40.049999999999997" customHeight="1">
      <c r="A91" s="32"/>
      <c r="B91" s="33"/>
      <c r="C91" s="27" t="s">
        <v>23</v>
      </c>
      <c r="D91" s="32"/>
      <c r="E91" s="32"/>
      <c r="F91" s="25" t="str">
        <f>E15</f>
        <v>Statutární město Ostrava,MOb Slezská Ostrava</v>
      </c>
      <c r="G91" s="32"/>
      <c r="H91" s="32"/>
      <c r="I91" s="97" t="s">
        <v>28</v>
      </c>
      <c r="J91" s="30" t="str">
        <f>E21</f>
        <v>HaskoningDHV Czech Republic,spol.s.r.o.,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27</v>
      </c>
      <c r="D92" s="32"/>
      <c r="E92" s="32"/>
      <c r="F92" s="25" t="str">
        <f>IF(E18="","",E18)</f>
        <v>Ing.Martin Krejčí</v>
      </c>
      <c r="G92" s="32"/>
      <c r="H92" s="32"/>
      <c r="I92" s="97" t="s">
        <v>31</v>
      </c>
      <c r="J92" s="30" t="str">
        <f>E24</f>
        <v>Pflegrová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6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24" t="s">
        <v>104</v>
      </c>
      <c r="D94" s="110"/>
      <c r="E94" s="110"/>
      <c r="F94" s="110"/>
      <c r="G94" s="110"/>
      <c r="H94" s="110"/>
      <c r="I94" s="125"/>
      <c r="J94" s="126" t="s">
        <v>105</v>
      </c>
      <c r="K94" s="110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6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27" t="s">
        <v>106</v>
      </c>
      <c r="D96" s="32"/>
      <c r="E96" s="32"/>
      <c r="F96" s="32"/>
      <c r="G96" s="32"/>
      <c r="H96" s="32"/>
      <c r="I96" s="96"/>
      <c r="J96" s="71">
        <f>J129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107</v>
      </c>
    </row>
    <row r="97" spans="1:65" s="13" customFormat="1" ht="24.9" customHeight="1">
      <c r="B97" s="193"/>
      <c r="D97" s="194" t="s">
        <v>177</v>
      </c>
      <c r="E97" s="195"/>
      <c r="F97" s="195"/>
      <c r="G97" s="195"/>
      <c r="H97" s="195"/>
      <c r="I97" s="196"/>
      <c r="J97" s="197">
        <f>J130</f>
        <v>0</v>
      </c>
      <c r="L97" s="193"/>
    </row>
    <row r="98" spans="1:65" s="14" customFormat="1" ht="19.95" customHeight="1">
      <c r="B98" s="198"/>
      <c r="D98" s="199" t="s">
        <v>178</v>
      </c>
      <c r="E98" s="200"/>
      <c r="F98" s="200"/>
      <c r="G98" s="200"/>
      <c r="H98" s="200"/>
      <c r="I98" s="201"/>
      <c r="J98" s="202">
        <f>J131</f>
        <v>0</v>
      </c>
      <c r="L98" s="198"/>
    </row>
    <row r="99" spans="1:65" s="14" customFormat="1" ht="19.95" customHeight="1">
      <c r="B99" s="198"/>
      <c r="D99" s="199" t="s">
        <v>179</v>
      </c>
      <c r="E99" s="200"/>
      <c r="F99" s="200"/>
      <c r="G99" s="200"/>
      <c r="H99" s="200"/>
      <c r="I99" s="201"/>
      <c r="J99" s="202">
        <f>J168</f>
        <v>0</v>
      </c>
      <c r="L99" s="198"/>
    </row>
    <row r="100" spans="1:65" s="2" customFormat="1" ht="21.75" customHeight="1">
      <c r="A100" s="32"/>
      <c r="B100" s="33"/>
      <c r="C100" s="32"/>
      <c r="D100" s="32"/>
      <c r="E100" s="32"/>
      <c r="F100" s="32"/>
      <c r="G100" s="32"/>
      <c r="H100" s="32"/>
      <c r="I100" s="96"/>
      <c r="J100" s="32"/>
      <c r="K100" s="32"/>
      <c r="L100" s="4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65" s="2" customFormat="1" ht="6.9" customHeight="1">
      <c r="A101" s="32"/>
      <c r="B101" s="33"/>
      <c r="C101" s="32"/>
      <c r="D101" s="32"/>
      <c r="E101" s="32"/>
      <c r="F101" s="32"/>
      <c r="G101" s="32"/>
      <c r="H101" s="32"/>
      <c r="I101" s="96"/>
      <c r="J101" s="32"/>
      <c r="K101" s="32"/>
      <c r="L101" s="4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65" s="2" customFormat="1" ht="29.25" customHeight="1">
      <c r="A102" s="32"/>
      <c r="B102" s="33"/>
      <c r="C102" s="127" t="s">
        <v>108</v>
      </c>
      <c r="D102" s="32"/>
      <c r="E102" s="32"/>
      <c r="F102" s="32"/>
      <c r="G102" s="32"/>
      <c r="H102" s="32"/>
      <c r="I102" s="96"/>
      <c r="J102" s="128">
        <f>ROUND(J103 + J104 + J105 + J106 + J107 + J108,2)</f>
        <v>0</v>
      </c>
      <c r="K102" s="32"/>
      <c r="L102" s="42"/>
      <c r="N102" s="129" t="s">
        <v>38</v>
      </c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65" s="2" customFormat="1" ht="18" customHeight="1">
      <c r="A103" s="32"/>
      <c r="B103" s="130"/>
      <c r="C103" s="96"/>
      <c r="D103" s="272" t="s">
        <v>109</v>
      </c>
      <c r="E103" s="273"/>
      <c r="F103" s="273"/>
      <c r="G103" s="96"/>
      <c r="H103" s="96"/>
      <c r="I103" s="96"/>
      <c r="J103" s="132">
        <v>0</v>
      </c>
      <c r="K103" s="96"/>
      <c r="L103" s="133"/>
      <c r="M103" s="134"/>
      <c r="N103" s="135" t="s">
        <v>39</v>
      </c>
      <c r="O103" s="134"/>
      <c r="P103" s="134"/>
      <c r="Q103" s="134"/>
      <c r="R103" s="134"/>
      <c r="S103" s="96"/>
      <c r="T103" s="96"/>
      <c r="U103" s="96"/>
      <c r="V103" s="96"/>
      <c r="W103" s="96"/>
      <c r="X103" s="96"/>
      <c r="Y103" s="96"/>
      <c r="Z103" s="96"/>
      <c r="AA103" s="96"/>
      <c r="AB103" s="96"/>
      <c r="AC103" s="96"/>
      <c r="AD103" s="96"/>
      <c r="AE103" s="96"/>
      <c r="AF103" s="134"/>
      <c r="AG103" s="134"/>
      <c r="AH103" s="134"/>
      <c r="AI103" s="134"/>
      <c r="AJ103" s="134"/>
      <c r="AK103" s="134"/>
      <c r="AL103" s="134"/>
      <c r="AM103" s="134"/>
      <c r="AN103" s="134"/>
      <c r="AO103" s="134"/>
      <c r="AP103" s="134"/>
      <c r="AQ103" s="134"/>
      <c r="AR103" s="134"/>
      <c r="AS103" s="134"/>
      <c r="AT103" s="134"/>
      <c r="AU103" s="134"/>
      <c r="AV103" s="134"/>
      <c r="AW103" s="134"/>
      <c r="AX103" s="134"/>
      <c r="AY103" s="136" t="s">
        <v>110</v>
      </c>
      <c r="AZ103" s="134"/>
      <c r="BA103" s="134"/>
      <c r="BB103" s="134"/>
      <c r="BC103" s="134"/>
      <c r="BD103" s="134"/>
      <c r="BE103" s="137">
        <f t="shared" ref="BE103:BE108" si="0">IF(N103="základní",J103,0)</f>
        <v>0</v>
      </c>
      <c r="BF103" s="137">
        <f t="shared" ref="BF103:BF108" si="1">IF(N103="snížená",J103,0)</f>
        <v>0</v>
      </c>
      <c r="BG103" s="137">
        <f t="shared" ref="BG103:BG108" si="2">IF(N103="zákl. přenesená",J103,0)</f>
        <v>0</v>
      </c>
      <c r="BH103" s="137">
        <f t="shared" ref="BH103:BH108" si="3">IF(N103="sníž. přenesená",J103,0)</f>
        <v>0</v>
      </c>
      <c r="BI103" s="137">
        <f t="shared" ref="BI103:BI108" si="4">IF(N103="nulová",J103,0)</f>
        <v>0</v>
      </c>
      <c r="BJ103" s="136" t="s">
        <v>79</v>
      </c>
      <c r="BK103" s="134"/>
      <c r="BL103" s="134"/>
      <c r="BM103" s="134"/>
    </row>
    <row r="104" spans="1:65" s="2" customFormat="1" ht="18" customHeight="1">
      <c r="A104" s="32"/>
      <c r="B104" s="130"/>
      <c r="C104" s="96"/>
      <c r="D104" s="272" t="s">
        <v>111</v>
      </c>
      <c r="E104" s="273"/>
      <c r="F104" s="273"/>
      <c r="G104" s="96"/>
      <c r="H104" s="96"/>
      <c r="I104" s="96"/>
      <c r="J104" s="132">
        <v>0</v>
      </c>
      <c r="K104" s="96"/>
      <c r="L104" s="133"/>
      <c r="M104" s="134"/>
      <c r="N104" s="135" t="s">
        <v>39</v>
      </c>
      <c r="O104" s="134"/>
      <c r="P104" s="134"/>
      <c r="Q104" s="134"/>
      <c r="R104" s="134"/>
      <c r="S104" s="96"/>
      <c r="T104" s="96"/>
      <c r="U104" s="96"/>
      <c r="V104" s="96"/>
      <c r="W104" s="96"/>
      <c r="X104" s="96"/>
      <c r="Y104" s="96"/>
      <c r="Z104" s="96"/>
      <c r="AA104" s="96"/>
      <c r="AB104" s="96"/>
      <c r="AC104" s="96"/>
      <c r="AD104" s="96"/>
      <c r="AE104" s="96"/>
      <c r="AF104" s="134"/>
      <c r="AG104" s="134"/>
      <c r="AH104" s="134"/>
      <c r="AI104" s="134"/>
      <c r="AJ104" s="134"/>
      <c r="AK104" s="134"/>
      <c r="AL104" s="134"/>
      <c r="AM104" s="134"/>
      <c r="AN104" s="134"/>
      <c r="AO104" s="134"/>
      <c r="AP104" s="134"/>
      <c r="AQ104" s="134"/>
      <c r="AR104" s="134"/>
      <c r="AS104" s="134"/>
      <c r="AT104" s="134"/>
      <c r="AU104" s="134"/>
      <c r="AV104" s="134"/>
      <c r="AW104" s="134"/>
      <c r="AX104" s="134"/>
      <c r="AY104" s="136" t="s">
        <v>110</v>
      </c>
      <c r="AZ104" s="134"/>
      <c r="BA104" s="134"/>
      <c r="BB104" s="134"/>
      <c r="BC104" s="134"/>
      <c r="BD104" s="134"/>
      <c r="BE104" s="137">
        <f t="shared" si="0"/>
        <v>0</v>
      </c>
      <c r="BF104" s="137">
        <f t="shared" si="1"/>
        <v>0</v>
      </c>
      <c r="BG104" s="137">
        <f t="shared" si="2"/>
        <v>0</v>
      </c>
      <c r="BH104" s="137">
        <f t="shared" si="3"/>
        <v>0</v>
      </c>
      <c r="BI104" s="137">
        <f t="shared" si="4"/>
        <v>0</v>
      </c>
      <c r="BJ104" s="136" t="s">
        <v>79</v>
      </c>
      <c r="BK104" s="134"/>
      <c r="BL104" s="134"/>
      <c r="BM104" s="134"/>
    </row>
    <row r="105" spans="1:65" s="2" customFormat="1" ht="18" customHeight="1">
      <c r="A105" s="32"/>
      <c r="B105" s="130"/>
      <c r="C105" s="96"/>
      <c r="D105" s="272" t="s">
        <v>112</v>
      </c>
      <c r="E105" s="273"/>
      <c r="F105" s="273"/>
      <c r="G105" s="96"/>
      <c r="H105" s="96"/>
      <c r="I105" s="96"/>
      <c r="J105" s="132">
        <v>0</v>
      </c>
      <c r="K105" s="96"/>
      <c r="L105" s="133"/>
      <c r="M105" s="134"/>
      <c r="N105" s="135" t="s">
        <v>39</v>
      </c>
      <c r="O105" s="134"/>
      <c r="P105" s="134"/>
      <c r="Q105" s="134"/>
      <c r="R105" s="134"/>
      <c r="S105" s="96"/>
      <c r="T105" s="96"/>
      <c r="U105" s="96"/>
      <c r="V105" s="96"/>
      <c r="W105" s="96"/>
      <c r="X105" s="96"/>
      <c r="Y105" s="96"/>
      <c r="Z105" s="96"/>
      <c r="AA105" s="96"/>
      <c r="AB105" s="96"/>
      <c r="AC105" s="96"/>
      <c r="AD105" s="96"/>
      <c r="AE105" s="96"/>
      <c r="AF105" s="134"/>
      <c r="AG105" s="134"/>
      <c r="AH105" s="134"/>
      <c r="AI105" s="134"/>
      <c r="AJ105" s="134"/>
      <c r="AK105" s="134"/>
      <c r="AL105" s="134"/>
      <c r="AM105" s="134"/>
      <c r="AN105" s="134"/>
      <c r="AO105" s="134"/>
      <c r="AP105" s="134"/>
      <c r="AQ105" s="134"/>
      <c r="AR105" s="134"/>
      <c r="AS105" s="134"/>
      <c r="AT105" s="134"/>
      <c r="AU105" s="134"/>
      <c r="AV105" s="134"/>
      <c r="AW105" s="134"/>
      <c r="AX105" s="134"/>
      <c r="AY105" s="136" t="s">
        <v>110</v>
      </c>
      <c r="AZ105" s="134"/>
      <c r="BA105" s="134"/>
      <c r="BB105" s="134"/>
      <c r="BC105" s="134"/>
      <c r="BD105" s="134"/>
      <c r="BE105" s="137">
        <f t="shared" si="0"/>
        <v>0</v>
      </c>
      <c r="BF105" s="137">
        <f t="shared" si="1"/>
        <v>0</v>
      </c>
      <c r="BG105" s="137">
        <f t="shared" si="2"/>
        <v>0</v>
      </c>
      <c r="BH105" s="137">
        <f t="shared" si="3"/>
        <v>0</v>
      </c>
      <c r="BI105" s="137">
        <f t="shared" si="4"/>
        <v>0</v>
      </c>
      <c r="BJ105" s="136" t="s">
        <v>79</v>
      </c>
      <c r="BK105" s="134"/>
      <c r="BL105" s="134"/>
      <c r="BM105" s="134"/>
    </row>
    <row r="106" spans="1:65" s="2" customFormat="1" ht="18" customHeight="1">
      <c r="A106" s="32"/>
      <c r="B106" s="130"/>
      <c r="C106" s="96"/>
      <c r="D106" s="272" t="s">
        <v>113</v>
      </c>
      <c r="E106" s="273"/>
      <c r="F106" s="273"/>
      <c r="G106" s="96"/>
      <c r="H106" s="96"/>
      <c r="I106" s="96"/>
      <c r="J106" s="132">
        <v>0</v>
      </c>
      <c r="K106" s="96"/>
      <c r="L106" s="133"/>
      <c r="M106" s="134"/>
      <c r="N106" s="135" t="s">
        <v>39</v>
      </c>
      <c r="O106" s="134"/>
      <c r="P106" s="134"/>
      <c r="Q106" s="134"/>
      <c r="R106" s="134"/>
      <c r="S106" s="96"/>
      <c r="T106" s="96"/>
      <c r="U106" s="96"/>
      <c r="V106" s="96"/>
      <c r="W106" s="96"/>
      <c r="X106" s="96"/>
      <c r="Y106" s="96"/>
      <c r="Z106" s="96"/>
      <c r="AA106" s="96"/>
      <c r="AB106" s="96"/>
      <c r="AC106" s="96"/>
      <c r="AD106" s="96"/>
      <c r="AE106" s="96"/>
      <c r="AF106" s="134"/>
      <c r="AG106" s="134"/>
      <c r="AH106" s="134"/>
      <c r="AI106" s="134"/>
      <c r="AJ106" s="134"/>
      <c r="AK106" s="134"/>
      <c r="AL106" s="134"/>
      <c r="AM106" s="134"/>
      <c r="AN106" s="134"/>
      <c r="AO106" s="134"/>
      <c r="AP106" s="134"/>
      <c r="AQ106" s="134"/>
      <c r="AR106" s="134"/>
      <c r="AS106" s="134"/>
      <c r="AT106" s="134"/>
      <c r="AU106" s="134"/>
      <c r="AV106" s="134"/>
      <c r="AW106" s="134"/>
      <c r="AX106" s="134"/>
      <c r="AY106" s="136" t="s">
        <v>110</v>
      </c>
      <c r="AZ106" s="134"/>
      <c r="BA106" s="134"/>
      <c r="BB106" s="134"/>
      <c r="BC106" s="134"/>
      <c r="BD106" s="134"/>
      <c r="BE106" s="137">
        <f t="shared" si="0"/>
        <v>0</v>
      </c>
      <c r="BF106" s="137">
        <f t="shared" si="1"/>
        <v>0</v>
      </c>
      <c r="BG106" s="137">
        <f t="shared" si="2"/>
        <v>0</v>
      </c>
      <c r="BH106" s="137">
        <f t="shared" si="3"/>
        <v>0</v>
      </c>
      <c r="BI106" s="137">
        <f t="shared" si="4"/>
        <v>0</v>
      </c>
      <c r="BJ106" s="136" t="s">
        <v>79</v>
      </c>
      <c r="BK106" s="134"/>
      <c r="BL106" s="134"/>
      <c r="BM106" s="134"/>
    </row>
    <row r="107" spans="1:65" s="2" customFormat="1" ht="18" customHeight="1">
      <c r="A107" s="32"/>
      <c r="B107" s="130"/>
      <c r="C107" s="96"/>
      <c r="D107" s="272" t="s">
        <v>114</v>
      </c>
      <c r="E107" s="273"/>
      <c r="F107" s="273"/>
      <c r="G107" s="96"/>
      <c r="H107" s="96"/>
      <c r="I107" s="96"/>
      <c r="J107" s="132">
        <v>0</v>
      </c>
      <c r="K107" s="96"/>
      <c r="L107" s="133"/>
      <c r="M107" s="134"/>
      <c r="N107" s="135" t="s">
        <v>39</v>
      </c>
      <c r="O107" s="134"/>
      <c r="P107" s="134"/>
      <c r="Q107" s="134"/>
      <c r="R107" s="134"/>
      <c r="S107" s="96"/>
      <c r="T107" s="96"/>
      <c r="U107" s="96"/>
      <c r="V107" s="96"/>
      <c r="W107" s="96"/>
      <c r="X107" s="96"/>
      <c r="Y107" s="96"/>
      <c r="Z107" s="96"/>
      <c r="AA107" s="96"/>
      <c r="AB107" s="96"/>
      <c r="AC107" s="96"/>
      <c r="AD107" s="96"/>
      <c r="AE107" s="96"/>
      <c r="AF107" s="134"/>
      <c r="AG107" s="134"/>
      <c r="AH107" s="134"/>
      <c r="AI107" s="134"/>
      <c r="AJ107" s="134"/>
      <c r="AK107" s="134"/>
      <c r="AL107" s="134"/>
      <c r="AM107" s="134"/>
      <c r="AN107" s="134"/>
      <c r="AO107" s="134"/>
      <c r="AP107" s="134"/>
      <c r="AQ107" s="134"/>
      <c r="AR107" s="134"/>
      <c r="AS107" s="134"/>
      <c r="AT107" s="134"/>
      <c r="AU107" s="134"/>
      <c r="AV107" s="134"/>
      <c r="AW107" s="134"/>
      <c r="AX107" s="134"/>
      <c r="AY107" s="136" t="s">
        <v>110</v>
      </c>
      <c r="AZ107" s="134"/>
      <c r="BA107" s="134"/>
      <c r="BB107" s="134"/>
      <c r="BC107" s="134"/>
      <c r="BD107" s="134"/>
      <c r="BE107" s="137">
        <f t="shared" si="0"/>
        <v>0</v>
      </c>
      <c r="BF107" s="137">
        <f t="shared" si="1"/>
        <v>0</v>
      </c>
      <c r="BG107" s="137">
        <f t="shared" si="2"/>
        <v>0</v>
      </c>
      <c r="BH107" s="137">
        <f t="shared" si="3"/>
        <v>0</v>
      </c>
      <c r="BI107" s="137">
        <f t="shared" si="4"/>
        <v>0</v>
      </c>
      <c r="BJ107" s="136" t="s">
        <v>79</v>
      </c>
      <c r="BK107" s="134"/>
      <c r="BL107" s="134"/>
      <c r="BM107" s="134"/>
    </row>
    <row r="108" spans="1:65" s="2" customFormat="1" ht="18" customHeight="1">
      <c r="A108" s="32"/>
      <c r="B108" s="130"/>
      <c r="C108" s="96"/>
      <c r="D108" s="131" t="s">
        <v>115</v>
      </c>
      <c r="E108" s="96"/>
      <c r="F108" s="96"/>
      <c r="G108" s="96"/>
      <c r="H108" s="96"/>
      <c r="I108" s="96"/>
      <c r="J108" s="132">
        <f>ROUND(J30*T108,2)</f>
        <v>0</v>
      </c>
      <c r="K108" s="96"/>
      <c r="L108" s="133"/>
      <c r="M108" s="134"/>
      <c r="N108" s="135" t="s">
        <v>39</v>
      </c>
      <c r="O108" s="134"/>
      <c r="P108" s="134"/>
      <c r="Q108" s="134"/>
      <c r="R108" s="134"/>
      <c r="S108" s="96"/>
      <c r="T108" s="96"/>
      <c r="U108" s="96"/>
      <c r="V108" s="96"/>
      <c r="W108" s="96"/>
      <c r="X108" s="96"/>
      <c r="Y108" s="96"/>
      <c r="Z108" s="96"/>
      <c r="AA108" s="96"/>
      <c r="AB108" s="96"/>
      <c r="AC108" s="96"/>
      <c r="AD108" s="96"/>
      <c r="AE108" s="96"/>
      <c r="AF108" s="134"/>
      <c r="AG108" s="134"/>
      <c r="AH108" s="134"/>
      <c r="AI108" s="134"/>
      <c r="AJ108" s="134"/>
      <c r="AK108" s="134"/>
      <c r="AL108" s="134"/>
      <c r="AM108" s="134"/>
      <c r="AN108" s="134"/>
      <c r="AO108" s="134"/>
      <c r="AP108" s="134"/>
      <c r="AQ108" s="134"/>
      <c r="AR108" s="134"/>
      <c r="AS108" s="134"/>
      <c r="AT108" s="134"/>
      <c r="AU108" s="134"/>
      <c r="AV108" s="134"/>
      <c r="AW108" s="134"/>
      <c r="AX108" s="134"/>
      <c r="AY108" s="136" t="s">
        <v>116</v>
      </c>
      <c r="AZ108" s="134"/>
      <c r="BA108" s="134"/>
      <c r="BB108" s="134"/>
      <c r="BC108" s="134"/>
      <c r="BD108" s="134"/>
      <c r="BE108" s="137">
        <f t="shared" si="0"/>
        <v>0</v>
      </c>
      <c r="BF108" s="137">
        <f t="shared" si="1"/>
        <v>0</v>
      </c>
      <c r="BG108" s="137">
        <f t="shared" si="2"/>
        <v>0</v>
      </c>
      <c r="BH108" s="137">
        <f t="shared" si="3"/>
        <v>0</v>
      </c>
      <c r="BI108" s="137">
        <f t="shared" si="4"/>
        <v>0</v>
      </c>
      <c r="BJ108" s="136" t="s">
        <v>79</v>
      </c>
      <c r="BK108" s="134"/>
      <c r="BL108" s="134"/>
      <c r="BM108" s="134"/>
    </row>
    <row r="109" spans="1:65" s="2" customFormat="1" ht="10.199999999999999">
      <c r="A109" s="32"/>
      <c r="B109" s="33"/>
      <c r="C109" s="32"/>
      <c r="D109" s="32"/>
      <c r="E109" s="32"/>
      <c r="F109" s="32"/>
      <c r="G109" s="32"/>
      <c r="H109" s="32"/>
      <c r="I109" s="96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65" s="2" customFormat="1" ht="29.25" customHeight="1">
      <c r="A110" s="32"/>
      <c r="B110" s="33"/>
      <c r="C110" s="138" t="s">
        <v>117</v>
      </c>
      <c r="D110" s="110"/>
      <c r="E110" s="110"/>
      <c r="F110" s="110"/>
      <c r="G110" s="110"/>
      <c r="H110" s="110"/>
      <c r="I110" s="125"/>
      <c r="J110" s="139">
        <f>ROUND(J96+J102,2)</f>
        <v>0</v>
      </c>
      <c r="K110" s="110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65" s="2" customFormat="1" ht="6.9" customHeight="1">
      <c r="A111" s="32"/>
      <c r="B111" s="47"/>
      <c r="C111" s="48"/>
      <c r="D111" s="48"/>
      <c r="E111" s="48"/>
      <c r="F111" s="48"/>
      <c r="G111" s="48"/>
      <c r="H111" s="48"/>
      <c r="I111" s="122"/>
      <c r="J111" s="48"/>
      <c r="K111" s="48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5" spans="1:31" s="2" customFormat="1" ht="6.9" customHeight="1">
      <c r="A115" s="32"/>
      <c r="B115" s="49"/>
      <c r="C115" s="50"/>
      <c r="D115" s="50"/>
      <c r="E115" s="50"/>
      <c r="F115" s="50"/>
      <c r="G115" s="50"/>
      <c r="H115" s="50"/>
      <c r="I115" s="123"/>
      <c r="J115" s="50"/>
      <c r="K115" s="50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31" s="2" customFormat="1" ht="24.9" customHeight="1">
      <c r="A116" s="32"/>
      <c r="B116" s="33"/>
      <c r="C116" s="21" t="s">
        <v>118</v>
      </c>
      <c r="D116" s="32"/>
      <c r="E116" s="32"/>
      <c r="F116" s="32"/>
      <c r="G116" s="32"/>
      <c r="H116" s="32"/>
      <c r="I116" s="96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31" s="2" customFormat="1" ht="6.9" customHeight="1">
      <c r="A117" s="32"/>
      <c r="B117" s="33"/>
      <c r="C117" s="32"/>
      <c r="D117" s="32"/>
      <c r="E117" s="32"/>
      <c r="F117" s="32"/>
      <c r="G117" s="32"/>
      <c r="H117" s="32"/>
      <c r="I117" s="96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12" customHeight="1">
      <c r="A118" s="32"/>
      <c r="B118" s="33"/>
      <c r="C118" s="27" t="s">
        <v>15</v>
      </c>
      <c r="D118" s="32"/>
      <c r="E118" s="32"/>
      <c r="F118" s="32"/>
      <c r="G118" s="32"/>
      <c r="H118" s="32"/>
      <c r="I118" s="96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16.5" customHeight="1">
      <c r="A119" s="32"/>
      <c r="B119" s="33"/>
      <c r="C119" s="32"/>
      <c r="D119" s="32"/>
      <c r="E119" s="268" t="str">
        <f>E7</f>
        <v>Regenerace sídliště Muglinov-10.etapa-ul.Vdovská</v>
      </c>
      <c r="F119" s="269"/>
      <c r="G119" s="269"/>
      <c r="H119" s="269"/>
      <c r="I119" s="96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12" customHeight="1">
      <c r="A120" s="32"/>
      <c r="B120" s="33"/>
      <c r="C120" s="27" t="s">
        <v>99</v>
      </c>
      <c r="D120" s="32"/>
      <c r="E120" s="32"/>
      <c r="F120" s="32"/>
      <c r="G120" s="32"/>
      <c r="H120" s="32"/>
      <c r="I120" s="96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6.5" customHeight="1">
      <c r="A121" s="32"/>
      <c r="B121" s="33"/>
      <c r="C121" s="32"/>
      <c r="D121" s="32"/>
      <c r="E121" s="229" t="str">
        <f>E9</f>
        <v>2 - SO 01 Demolice a příprava území</v>
      </c>
      <c r="F121" s="270"/>
      <c r="G121" s="270"/>
      <c r="H121" s="270"/>
      <c r="I121" s="96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6.9" customHeight="1">
      <c r="A122" s="32"/>
      <c r="B122" s="33"/>
      <c r="C122" s="32"/>
      <c r="D122" s="32"/>
      <c r="E122" s="32"/>
      <c r="F122" s="32"/>
      <c r="G122" s="32"/>
      <c r="H122" s="32"/>
      <c r="I122" s="96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2" customHeight="1">
      <c r="A123" s="32"/>
      <c r="B123" s="33"/>
      <c r="C123" s="27" t="s">
        <v>19</v>
      </c>
      <c r="D123" s="32"/>
      <c r="E123" s="32"/>
      <c r="F123" s="25" t="str">
        <f>F12</f>
        <v xml:space="preserve"> </v>
      </c>
      <c r="G123" s="32"/>
      <c r="H123" s="32"/>
      <c r="I123" s="97" t="s">
        <v>21</v>
      </c>
      <c r="J123" s="55" t="str">
        <f>IF(J12="","",J12)</f>
        <v>15. 6. 2020</v>
      </c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" customHeight="1">
      <c r="A124" s="32"/>
      <c r="B124" s="33"/>
      <c r="C124" s="32"/>
      <c r="D124" s="32"/>
      <c r="E124" s="32"/>
      <c r="F124" s="32"/>
      <c r="G124" s="32"/>
      <c r="H124" s="32"/>
      <c r="I124" s="96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40.049999999999997" customHeight="1">
      <c r="A125" s="32"/>
      <c r="B125" s="33"/>
      <c r="C125" s="27" t="s">
        <v>23</v>
      </c>
      <c r="D125" s="32"/>
      <c r="E125" s="32"/>
      <c r="F125" s="25" t="str">
        <f>E15</f>
        <v>Statutární město Ostrava,MOb Slezská Ostrava</v>
      </c>
      <c r="G125" s="32"/>
      <c r="H125" s="32"/>
      <c r="I125" s="97" t="s">
        <v>28</v>
      </c>
      <c r="J125" s="30" t="str">
        <f>E21</f>
        <v>HaskoningDHV Czech Republic,spol.s.r.o.,</v>
      </c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5.15" customHeight="1">
      <c r="A126" s="32"/>
      <c r="B126" s="33"/>
      <c r="C126" s="27" t="s">
        <v>27</v>
      </c>
      <c r="D126" s="32"/>
      <c r="E126" s="32"/>
      <c r="F126" s="25" t="str">
        <f>IF(E18="","",E18)</f>
        <v>Ing.Martin Krejčí</v>
      </c>
      <c r="G126" s="32"/>
      <c r="H126" s="32"/>
      <c r="I126" s="97" t="s">
        <v>31</v>
      </c>
      <c r="J126" s="30" t="str">
        <f>E24</f>
        <v>Pflegrová</v>
      </c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0.35" customHeight="1">
      <c r="A127" s="32"/>
      <c r="B127" s="33"/>
      <c r="C127" s="32"/>
      <c r="D127" s="32"/>
      <c r="E127" s="32"/>
      <c r="F127" s="32"/>
      <c r="G127" s="32"/>
      <c r="H127" s="32"/>
      <c r="I127" s="96"/>
      <c r="J127" s="32"/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9" customFormat="1" ht="29.25" customHeight="1">
      <c r="A128" s="140"/>
      <c r="B128" s="141"/>
      <c r="C128" s="142" t="s">
        <v>119</v>
      </c>
      <c r="D128" s="143" t="s">
        <v>59</v>
      </c>
      <c r="E128" s="143" t="s">
        <v>55</v>
      </c>
      <c r="F128" s="143" t="s">
        <v>56</v>
      </c>
      <c r="G128" s="143" t="s">
        <v>120</v>
      </c>
      <c r="H128" s="143" t="s">
        <v>121</v>
      </c>
      <c r="I128" s="144" t="s">
        <v>122</v>
      </c>
      <c r="J128" s="143" t="s">
        <v>105</v>
      </c>
      <c r="K128" s="145" t="s">
        <v>123</v>
      </c>
      <c r="L128" s="146"/>
      <c r="M128" s="62" t="s">
        <v>1</v>
      </c>
      <c r="N128" s="63" t="s">
        <v>38</v>
      </c>
      <c r="O128" s="63" t="s">
        <v>124</v>
      </c>
      <c r="P128" s="63" t="s">
        <v>125</v>
      </c>
      <c r="Q128" s="63" t="s">
        <v>126</v>
      </c>
      <c r="R128" s="63" t="s">
        <v>127</v>
      </c>
      <c r="S128" s="63" t="s">
        <v>128</v>
      </c>
      <c r="T128" s="64" t="s">
        <v>129</v>
      </c>
      <c r="U128" s="140"/>
      <c r="V128" s="140"/>
      <c r="W128" s="140"/>
      <c r="X128" s="140"/>
      <c r="Y128" s="140"/>
      <c r="Z128" s="140"/>
      <c r="AA128" s="140"/>
      <c r="AB128" s="140"/>
      <c r="AC128" s="140"/>
      <c r="AD128" s="140"/>
      <c r="AE128" s="140"/>
    </row>
    <row r="129" spans="1:65" s="2" customFormat="1" ht="22.8" customHeight="1">
      <c r="A129" s="32"/>
      <c r="B129" s="33"/>
      <c r="C129" s="69" t="s">
        <v>130</v>
      </c>
      <c r="D129" s="32"/>
      <c r="E129" s="32"/>
      <c r="F129" s="32"/>
      <c r="G129" s="32"/>
      <c r="H129" s="32"/>
      <c r="I129" s="96"/>
      <c r="J129" s="147">
        <f>BK129</f>
        <v>0</v>
      </c>
      <c r="K129" s="32"/>
      <c r="L129" s="33"/>
      <c r="M129" s="65"/>
      <c r="N129" s="56"/>
      <c r="O129" s="66"/>
      <c r="P129" s="148">
        <f>P130</f>
        <v>0</v>
      </c>
      <c r="Q129" s="66"/>
      <c r="R129" s="148">
        <f>R130</f>
        <v>0</v>
      </c>
      <c r="S129" s="66"/>
      <c r="T129" s="149">
        <f>T130</f>
        <v>2732.8460000000005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7" t="s">
        <v>73</v>
      </c>
      <c r="AU129" s="17" t="s">
        <v>107</v>
      </c>
      <c r="BK129" s="150">
        <f>BK130</f>
        <v>0</v>
      </c>
    </row>
    <row r="130" spans="1:65" s="15" customFormat="1" ht="25.95" customHeight="1">
      <c r="B130" s="203"/>
      <c r="D130" s="204" t="s">
        <v>73</v>
      </c>
      <c r="E130" s="205" t="s">
        <v>180</v>
      </c>
      <c r="F130" s="205" t="s">
        <v>181</v>
      </c>
      <c r="I130" s="206"/>
      <c r="J130" s="207">
        <f>BK130</f>
        <v>0</v>
      </c>
      <c r="L130" s="203"/>
      <c r="M130" s="208"/>
      <c r="N130" s="209"/>
      <c r="O130" s="209"/>
      <c r="P130" s="210">
        <f>P131+P168</f>
        <v>0</v>
      </c>
      <c r="Q130" s="209"/>
      <c r="R130" s="210">
        <f>R131+R168</f>
        <v>0</v>
      </c>
      <c r="S130" s="209"/>
      <c r="T130" s="211">
        <f>T131+T168</f>
        <v>2732.8460000000005</v>
      </c>
      <c r="AR130" s="204" t="s">
        <v>79</v>
      </c>
      <c r="AT130" s="212" t="s">
        <v>73</v>
      </c>
      <c r="AU130" s="212" t="s">
        <v>74</v>
      </c>
      <c r="AY130" s="204" t="s">
        <v>133</v>
      </c>
      <c r="BK130" s="213">
        <f>BK131+BK168</f>
        <v>0</v>
      </c>
    </row>
    <row r="131" spans="1:65" s="15" customFormat="1" ht="22.8" customHeight="1">
      <c r="B131" s="203"/>
      <c r="D131" s="204" t="s">
        <v>73</v>
      </c>
      <c r="E131" s="214" t="s">
        <v>79</v>
      </c>
      <c r="F131" s="214" t="s">
        <v>182</v>
      </c>
      <c r="I131" s="206"/>
      <c r="J131" s="215">
        <f>BK131</f>
        <v>0</v>
      </c>
      <c r="L131" s="203"/>
      <c r="M131" s="208"/>
      <c r="N131" s="209"/>
      <c r="O131" s="209"/>
      <c r="P131" s="210">
        <f>SUM(P132:P167)</f>
        <v>0</v>
      </c>
      <c r="Q131" s="209"/>
      <c r="R131" s="210">
        <f>SUM(R132:R167)</f>
        <v>0</v>
      </c>
      <c r="S131" s="209"/>
      <c r="T131" s="211">
        <f>SUM(T132:T167)</f>
        <v>2732.8460000000005</v>
      </c>
      <c r="AR131" s="204" t="s">
        <v>79</v>
      </c>
      <c r="AT131" s="212" t="s">
        <v>73</v>
      </c>
      <c r="AU131" s="212" t="s">
        <v>79</v>
      </c>
      <c r="AY131" s="204" t="s">
        <v>133</v>
      </c>
      <c r="BK131" s="213">
        <f>SUM(BK132:BK167)</f>
        <v>0</v>
      </c>
    </row>
    <row r="132" spans="1:65" s="2" customFormat="1" ht="55.5" customHeight="1">
      <c r="A132" s="32"/>
      <c r="B132" s="130"/>
      <c r="C132" s="151" t="s">
        <v>79</v>
      </c>
      <c r="D132" s="151" t="s">
        <v>131</v>
      </c>
      <c r="E132" s="152" t="s">
        <v>183</v>
      </c>
      <c r="F132" s="153" t="s">
        <v>184</v>
      </c>
      <c r="G132" s="154" t="s">
        <v>185</v>
      </c>
      <c r="H132" s="155">
        <v>15</v>
      </c>
      <c r="I132" s="156"/>
      <c r="J132" s="157">
        <f>ROUND(I132*H132,2)</f>
        <v>0</v>
      </c>
      <c r="K132" s="153" t="s">
        <v>186</v>
      </c>
      <c r="L132" s="33"/>
      <c r="M132" s="158" t="s">
        <v>1</v>
      </c>
      <c r="N132" s="159" t="s">
        <v>39</v>
      </c>
      <c r="O132" s="58"/>
      <c r="P132" s="160">
        <f>O132*H132</f>
        <v>0</v>
      </c>
      <c r="Q132" s="160">
        <v>0</v>
      </c>
      <c r="R132" s="160">
        <f>Q132*H132</f>
        <v>0</v>
      </c>
      <c r="S132" s="160">
        <v>0.26</v>
      </c>
      <c r="T132" s="161">
        <f>S132*H132</f>
        <v>3.9000000000000004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62" t="s">
        <v>89</v>
      </c>
      <c r="AT132" s="162" t="s">
        <v>131</v>
      </c>
      <c r="AU132" s="162" t="s">
        <v>83</v>
      </c>
      <c r="AY132" s="17" t="s">
        <v>133</v>
      </c>
      <c r="BE132" s="163">
        <f>IF(N132="základní",J132,0)</f>
        <v>0</v>
      </c>
      <c r="BF132" s="163">
        <f>IF(N132="snížená",J132,0)</f>
        <v>0</v>
      </c>
      <c r="BG132" s="163">
        <f>IF(N132="zákl. přenesená",J132,0)</f>
        <v>0</v>
      </c>
      <c r="BH132" s="163">
        <f>IF(N132="sníž. přenesená",J132,0)</f>
        <v>0</v>
      </c>
      <c r="BI132" s="163">
        <f>IF(N132="nulová",J132,0)</f>
        <v>0</v>
      </c>
      <c r="BJ132" s="17" t="s">
        <v>79</v>
      </c>
      <c r="BK132" s="163">
        <f>ROUND(I132*H132,2)</f>
        <v>0</v>
      </c>
      <c r="BL132" s="17" t="s">
        <v>89</v>
      </c>
      <c r="BM132" s="162" t="s">
        <v>187</v>
      </c>
    </row>
    <row r="133" spans="1:65" s="10" customFormat="1" ht="10.199999999999999">
      <c r="B133" s="164"/>
      <c r="D133" s="165" t="s">
        <v>138</v>
      </c>
      <c r="E133" s="166" t="s">
        <v>1</v>
      </c>
      <c r="F133" s="167" t="s">
        <v>188</v>
      </c>
      <c r="H133" s="166" t="s">
        <v>1</v>
      </c>
      <c r="I133" s="168"/>
      <c r="L133" s="164"/>
      <c r="M133" s="169"/>
      <c r="N133" s="170"/>
      <c r="O133" s="170"/>
      <c r="P133" s="170"/>
      <c r="Q133" s="170"/>
      <c r="R133" s="170"/>
      <c r="S133" s="170"/>
      <c r="T133" s="171"/>
      <c r="AT133" s="166" t="s">
        <v>138</v>
      </c>
      <c r="AU133" s="166" t="s">
        <v>83</v>
      </c>
      <c r="AV133" s="10" t="s">
        <v>79</v>
      </c>
      <c r="AW133" s="10" t="s">
        <v>30</v>
      </c>
      <c r="AX133" s="10" t="s">
        <v>74</v>
      </c>
      <c r="AY133" s="166" t="s">
        <v>133</v>
      </c>
    </row>
    <row r="134" spans="1:65" s="11" customFormat="1" ht="10.199999999999999">
      <c r="B134" s="172"/>
      <c r="D134" s="165" t="s">
        <v>138</v>
      </c>
      <c r="E134" s="173" t="s">
        <v>1</v>
      </c>
      <c r="F134" s="174" t="s">
        <v>189</v>
      </c>
      <c r="H134" s="175">
        <v>15</v>
      </c>
      <c r="I134" s="176"/>
      <c r="L134" s="172"/>
      <c r="M134" s="177"/>
      <c r="N134" s="178"/>
      <c r="O134" s="178"/>
      <c r="P134" s="178"/>
      <c r="Q134" s="178"/>
      <c r="R134" s="178"/>
      <c r="S134" s="178"/>
      <c r="T134" s="179"/>
      <c r="AT134" s="173" t="s">
        <v>138</v>
      </c>
      <c r="AU134" s="173" t="s">
        <v>83</v>
      </c>
      <c r="AV134" s="11" t="s">
        <v>83</v>
      </c>
      <c r="AW134" s="11" t="s">
        <v>30</v>
      </c>
      <c r="AX134" s="11" t="s">
        <v>74</v>
      </c>
      <c r="AY134" s="173" t="s">
        <v>133</v>
      </c>
    </row>
    <row r="135" spans="1:65" s="12" customFormat="1" ht="10.199999999999999">
      <c r="B135" s="180"/>
      <c r="D135" s="165" t="s">
        <v>138</v>
      </c>
      <c r="E135" s="181" t="s">
        <v>1</v>
      </c>
      <c r="F135" s="182" t="s">
        <v>140</v>
      </c>
      <c r="H135" s="183">
        <v>15</v>
      </c>
      <c r="I135" s="184"/>
      <c r="L135" s="180"/>
      <c r="M135" s="185"/>
      <c r="N135" s="186"/>
      <c r="O135" s="186"/>
      <c r="P135" s="186"/>
      <c r="Q135" s="186"/>
      <c r="R135" s="186"/>
      <c r="S135" s="186"/>
      <c r="T135" s="187"/>
      <c r="AT135" s="181" t="s">
        <v>138</v>
      </c>
      <c r="AU135" s="181" t="s">
        <v>83</v>
      </c>
      <c r="AV135" s="12" t="s">
        <v>89</v>
      </c>
      <c r="AW135" s="12" t="s">
        <v>30</v>
      </c>
      <c r="AX135" s="12" t="s">
        <v>79</v>
      </c>
      <c r="AY135" s="181" t="s">
        <v>133</v>
      </c>
    </row>
    <row r="136" spans="1:65" s="2" customFormat="1" ht="55.5" customHeight="1">
      <c r="A136" s="32"/>
      <c r="B136" s="130"/>
      <c r="C136" s="151" t="s">
        <v>83</v>
      </c>
      <c r="D136" s="151" t="s">
        <v>131</v>
      </c>
      <c r="E136" s="152" t="s">
        <v>190</v>
      </c>
      <c r="F136" s="153" t="s">
        <v>191</v>
      </c>
      <c r="G136" s="154" t="s">
        <v>185</v>
      </c>
      <c r="H136" s="155">
        <v>918</v>
      </c>
      <c r="I136" s="156"/>
      <c r="J136" s="157">
        <f>ROUND(I136*H136,2)</f>
        <v>0</v>
      </c>
      <c r="K136" s="153" t="s">
        <v>186</v>
      </c>
      <c r="L136" s="33"/>
      <c r="M136" s="158" t="s">
        <v>1</v>
      </c>
      <c r="N136" s="159" t="s">
        <v>39</v>
      </c>
      <c r="O136" s="58"/>
      <c r="P136" s="160">
        <f>O136*H136</f>
        <v>0</v>
      </c>
      <c r="Q136" s="160">
        <v>0</v>
      </c>
      <c r="R136" s="160">
        <f>Q136*H136</f>
        <v>0</v>
      </c>
      <c r="S136" s="160">
        <v>0.17</v>
      </c>
      <c r="T136" s="161">
        <f>S136*H136</f>
        <v>156.06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2" t="s">
        <v>89</v>
      </c>
      <c r="AT136" s="162" t="s">
        <v>131</v>
      </c>
      <c r="AU136" s="162" t="s">
        <v>83</v>
      </c>
      <c r="AY136" s="17" t="s">
        <v>133</v>
      </c>
      <c r="BE136" s="163">
        <f>IF(N136="základní",J136,0)</f>
        <v>0</v>
      </c>
      <c r="BF136" s="163">
        <f>IF(N136="snížená",J136,0)</f>
        <v>0</v>
      </c>
      <c r="BG136" s="163">
        <f>IF(N136="zákl. přenesená",J136,0)</f>
        <v>0</v>
      </c>
      <c r="BH136" s="163">
        <f>IF(N136="sníž. přenesená",J136,0)</f>
        <v>0</v>
      </c>
      <c r="BI136" s="163">
        <f>IF(N136="nulová",J136,0)</f>
        <v>0</v>
      </c>
      <c r="BJ136" s="17" t="s">
        <v>79</v>
      </c>
      <c r="BK136" s="163">
        <f>ROUND(I136*H136,2)</f>
        <v>0</v>
      </c>
      <c r="BL136" s="17" t="s">
        <v>89</v>
      </c>
      <c r="BM136" s="162" t="s">
        <v>192</v>
      </c>
    </row>
    <row r="137" spans="1:65" s="11" customFormat="1" ht="10.199999999999999">
      <c r="B137" s="172"/>
      <c r="D137" s="165" t="s">
        <v>138</v>
      </c>
      <c r="E137" s="173" t="s">
        <v>1</v>
      </c>
      <c r="F137" s="174" t="s">
        <v>193</v>
      </c>
      <c r="H137" s="175">
        <v>918</v>
      </c>
      <c r="I137" s="176"/>
      <c r="L137" s="172"/>
      <c r="M137" s="177"/>
      <c r="N137" s="178"/>
      <c r="O137" s="178"/>
      <c r="P137" s="178"/>
      <c r="Q137" s="178"/>
      <c r="R137" s="178"/>
      <c r="S137" s="178"/>
      <c r="T137" s="179"/>
      <c r="AT137" s="173" t="s">
        <v>138</v>
      </c>
      <c r="AU137" s="173" t="s">
        <v>83</v>
      </c>
      <c r="AV137" s="11" t="s">
        <v>83</v>
      </c>
      <c r="AW137" s="11" t="s">
        <v>30</v>
      </c>
      <c r="AX137" s="11" t="s">
        <v>74</v>
      </c>
      <c r="AY137" s="173" t="s">
        <v>133</v>
      </c>
    </row>
    <row r="138" spans="1:65" s="12" customFormat="1" ht="10.199999999999999">
      <c r="B138" s="180"/>
      <c r="D138" s="165" t="s">
        <v>138</v>
      </c>
      <c r="E138" s="181" t="s">
        <v>1</v>
      </c>
      <c r="F138" s="182" t="s">
        <v>140</v>
      </c>
      <c r="H138" s="183">
        <v>918</v>
      </c>
      <c r="I138" s="184"/>
      <c r="L138" s="180"/>
      <c r="M138" s="185"/>
      <c r="N138" s="186"/>
      <c r="O138" s="186"/>
      <c r="P138" s="186"/>
      <c r="Q138" s="186"/>
      <c r="R138" s="186"/>
      <c r="S138" s="186"/>
      <c r="T138" s="187"/>
      <c r="AT138" s="181" t="s">
        <v>138</v>
      </c>
      <c r="AU138" s="181" t="s">
        <v>83</v>
      </c>
      <c r="AV138" s="12" t="s">
        <v>89</v>
      </c>
      <c r="AW138" s="12" t="s">
        <v>30</v>
      </c>
      <c r="AX138" s="12" t="s">
        <v>79</v>
      </c>
      <c r="AY138" s="181" t="s">
        <v>133</v>
      </c>
    </row>
    <row r="139" spans="1:65" s="2" customFormat="1" ht="55.5" customHeight="1">
      <c r="A139" s="32"/>
      <c r="B139" s="130"/>
      <c r="C139" s="151" t="s">
        <v>86</v>
      </c>
      <c r="D139" s="151" t="s">
        <v>131</v>
      </c>
      <c r="E139" s="152" t="s">
        <v>194</v>
      </c>
      <c r="F139" s="153" t="s">
        <v>195</v>
      </c>
      <c r="G139" s="154" t="s">
        <v>185</v>
      </c>
      <c r="H139" s="155">
        <v>388</v>
      </c>
      <c r="I139" s="156"/>
      <c r="J139" s="157">
        <f>ROUND(I139*H139,2)</f>
        <v>0</v>
      </c>
      <c r="K139" s="153" t="s">
        <v>186</v>
      </c>
      <c r="L139" s="33"/>
      <c r="M139" s="158" t="s">
        <v>1</v>
      </c>
      <c r="N139" s="159" t="s">
        <v>39</v>
      </c>
      <c r="O139" s="58"/>
      <c r="P139" s="160">
        <f>O139*H139</f>
        <v>0</v>
      </c>
      <c r="Q139" s="160">
        <v>0</v>
      </c>
      <c r="R139" s="160">
        <f>Q139*H139</f>
        <v>0</v>
      </c>
      <c r="S139" s="160">
        <v>0.28999999999999998</v>
      </c>
      <c r="T139" s="161">
        <f>S139*H139</f>
        <v>112.52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2" t="s">
        <v>89</v>
      </c>
      <c r="AT139" s="162" t="s">
        <v>131</v>
      </c>
      <c r="AU139" s="162" t="s">
        <v>83</v>
      </c>
      <c r="AY139" s="17" t="s">
        <v>133</v>
      </c>
      <c r="BE139" s="163">
        <f>IF(N139="základní",J139,0)</f>
        <v>0</v>
      </c>
      <c r="BF139" s="163">
        <f>IF(N139="snížená",J139,0)</f>
        <v>0</v>
      </c>
      <c r="BG139" s="163">
        <f>IF(N139="zákl. přenesená",J139,0)</f>
        <v>0</v>
      </c>
      <c r="BH139" s="163">
        <f>IF(N139="sníž. přenesená",J139,0)</f>
        <v>0</v>
      </c>
      <c r="BI139" s="163">
        <f>IF(N139="nulová",J139,0)</f>
        <v>0</v>
      </c>
      <c r="BJ139" s="17" t="s">
        <v>79</v>
      </c>
      <c r="BK139" s="163">
        <f>ROUND(I139*H139,2)</f>
        <v>0</v>
      </c>
      <c r="BL139" s="17" t="s">
        <v>89</v>
      </c>
      <c r="BM139" s="162" t="s">
        <v>196</v>
      </c>
    </row>
    <row r="140" spans="1:65" s="11" customFormat="1" ht="10.199999999999999">
      <c r="B140" s="172"/>
      <c r="D140" s="165" t="s">
        <v>138</v>
      </c>
      <c r="E140" s="173" t="s">
        <v>1</v>
      </c>
      <c r="F140" s="174" t="s">
        <v>197</v>
      </c>
      <c r="H140" s="175">
        <v>388</v>
      </c>
      <c r="I140" s="176"/>
      <c r="L140" s="172"/>
      <c r="M140" s="177"/>
      <c r="N140" s="178"/>
      <c r="O140" s="178"/>
      <c r="P140" s="178"/>
      <c r="Q140" s="178"/>
      <c r="R140" s="178"/>
      <c r="S140" s="178"/>
      <c r="T140" s="179"/>
      <c r="AT140" s="173" t="s">
        <v>138</v>
      </c>
      <c r="AU140" s="173" t="s">
        <v>83</v>
      </c>
      <c r="AV140" s="11" t="s">
        <v>83</v>
      </c>
      <c r="AW140" s="11" t="s">
        <v>30</v>
      </c>
      <c r="AX140" s="11" t="s">
        <v>74</v>
      </c>
      <c r="AY140" s="173" t="s">
        <v>133</v>
      </c>
    </row>
    <row r="141" spans="1:65" s="12" customFormat="1" ht="10.199999999999999">
      <c r="B141" s="180"/>
      <c r="D141" s="165" t="s">
        <v>138</v>
      </c>
      <c r="E141" s="181" t="s">
        <v>1</v>
      </c>
      <c r="F141" s="182" t="s">
        <v>140</v>
      </c>
      <c r="H141" s="183">
        <v>388</v>
      </c>
      <c r="I141" s="184"/>
      <c r="L141" s="180"/>
      <c r="M141" s="185"/>
      <c r="N141" s="186"/>
      <c r="O141" s="186"/>
      <c r="P141" s="186"/>
      <c r="Q141" s="186"/>
      <c r="R141" s="186"/>
      <c r="S141" s="186"/>
      <c r="T141" s="187"/>
      <c r="AT141" s="181" t="s">
        <v>138</v>
      </c>
      <c r="AU141" s="181" t="s">
        <v>83</v>
      </c>
      <c r="AV141" s="12" t="s">
        <v>89</v>
      </c>
      <c r="AW141" s="12" t="s">
        <v>30</v>
      </c>
      <c r="AX141" s="12" t="s">
        <v>79</v>
      </c>
      <c r="AY141" s="181" t="s">
        <v>133</v>
      </c>
    </row>
    <row r="142" spans="1:65" s="2" customFormat="1" ht="55.5" customHeight="1">
      <c r="A142" s="32"/>
      <c r="B142" s="130"/>
      <c r="C142" s="151" t="s">
        <v>89</v>
      </c>
      <c r="D142" s="151" t="s">
        <v>131</v>
      </c>
      <c r="E142" s="152" t="s">
        <v>198</v>
      </c>
      <c r="F142" s="153" t="s">
        <v>199</v>
      </c>
      <c r="G142" s="154" t="s">
        <v>185</v>
      </c>
      <c r="H142" s="155">
        <v>2016</v>
      </c>
      <c r="I142" s="156"/>
      <c r="J142" s="157">
        <f>ROUND(I142*H142,2)</f>
        <v>0</v>
      </c>
      <c r="K142" s="153" t="s">
        <v>186</v>
      </c>
      <c r="L142" s="33"/>
      <c r="M142" s="158" t="s">
        <v>1</v>
      </c>
      <c r="N142" s="159" t="s">
        <v>39</v>
      </c>
      <c r="O142" s="58"/>
      <c r="P142" s="160">
        <f>O142*H142</f>
        <v>0</v>
      </c>
      <c r="Q142" s="160">
        <v>0</v>
      </c>
      <c r="R142" s="160">
        <f>Q142*H142</f>
        <v>0</v>
      </c>
      <c r="S142" s="160">
        <v>0.44</v>
      </c>
      <c r="T142" s="161">
        <f>S142*H142</f>
        <v>887.04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62" t="s">
        <v>89</v>
      </c>
      <c r="AT142" s="162" t="s">
        <v>131</v>
      </c>
      <c r="AU142" s="162" t="s">
        <v>83</v>
      </c>
      <c r="AY142" s="17" t="s">
        <v>133</v>
      </c>
      <c r="BE142" s="163">
        <f>IF(N142="základní",J142,0)</f>
        <v>0</v>
      </c>
      <c r="BF142" s="163">
        <f>IF(N142="snížená",J142,0)</f>
        <v>0</v>
      </c>
      <c r="BG142" s="163">
        <f>IF(N142="zákl. přenesená",J142,0)</f>
        <v>0</v>
      </c>
      <c r="BH142" s="163">
        <f>IF(N142="sníž. přenesená",J142,0)</f>
        <v>0</v>
      </c>
      <c r="BI142" s="163">
        <f>IF(N142="nulová",J142,0)</f>
        <v>0</v>
      </c>
      <c r="BJ142" s="17" t="s">
        <v>79</v>
      </c>
      <c r="BK142" s="163">
        <f>ROUND(I142*H142,2)</f>
        <v>0</v>
      </c>
      <c r="BL142" s="17" t="s">
        <v>89</v>
      </c>
      <c r="BM142" s="162" t="s">
        <v>200</v>
      </c>
    </row>
    <row r="143" spans="1:65" s="11" customFormat="1" ht="10.199999999999999">
      <c r="B143" s="172"/>
      <c r="D143" s="165" t="s">
        <v>138</v>
      </c>
      <c r="E143" s="173" t="s">
        <v>1</v>
      </c>
      <c r="F143" s="174" t="s">
        <v>201</v>
      </c>
      <c r="H143" s="175">
        <v>2016</v>
      </c>
      <c r="I143" s="176"/>
      <c r="L143" s="172"/>
      <c r="M143" s="177"/>
      <c r="N143" s="178"/>
      <c r="O143" s="178"/>
      <c r="P143" s="178"/>
      <c r="Q143" s="178"/>
      <c r="R143" s="178"/>
      <c r="S143" s="178"/>
      <c r="T143" s="179"/>
      <c r="AT143" s="173" t="s">
        <v>138</v>
      </c>
      <c r="AU143" s="173" t="s">
        <v>83</v>
      </c>
      <c r="AV143" s="11" t="s">
        <v>83</v>
      </c>
      <c r="AW143" s="11" t="s">
        <v>30</v>
      </c>
      <c r="AX143" s="11" t="s">
        <v>74</v>
      </c>
      <c r="AY143" s="173" t="s">
        <v>133</v>
      </c>
    </row>
    <row r="144" spans="1:65" s="12" customFormat="1" ht="10.199999999999999">
      <c r="B144" s="180"/>
      <c r="D144" s="165" t="s">
        <v>138</v>
      </c>
      <c r="E144" s="181" t="s">
        <v>1</v>
      </c>
      <c r="F144" s="182" t="s">
        <v>140</v>
      </c>
      <c r="H144" s="183">
        <v>2016</v>
      </c>
      <c r="I144" s="184"/>
      <c r="L144" s="180"/>
      <c r="M144" s="185"/>
      <c r="N144" s="186"/>
      <c r="O144" s="186"/>
      <c r="P144" s="186"/>
      <c r="Q144" s="186"/>
      <c r="R144" s="186"/>
      <c r="S144" s="186"/>
      <c r="T144" s="187"/>
      <c r="AT144" s="181" t="s">
        <v>138</v>
      </c>
      <c r="AU144" s="181" t="s">
        <v>83</v>
      </c>
      <c r="AV144" s="12" t="s">
        <v>89</v>
      </c>
      <c r="AW144" s="12" t="s">
        <v>30</v>
      </c>
      <c r="AX144" s="12" t="s">
        <v>79</v>
      </c>
      <c r="AY144" s="181" t="s">
        <v>133</v>
      </c>
    </row>
    <row r="145" spans="1:65" s="2" customFormat="1" ht="44.25" customHeight="1">
      <c r="A145" s="32"/>
      <c r="B145" s="130"/>
      <c r="C145" s="151" t="s">
        <v>92</v>
      </c>
      <c r="D145" s="151" t="s">
        <v>131</v>
      </c>
      <c r="E145" s="152" t="s">
        <v>202</v>
      </c>
      <c r="F145" s="153" t="s">
        <v>203</v>
      </c>
      <c r="G145" s="154" t="s">
        <v>185</v>
      </c>
      <c r="H145" s="155">
        <v>1145</v>
      </c>
      <c r="I145" s="156"/>
      <c r="J145" s="157">
        <f>ROUND(I145*H145,2)</f>
        <v>0</v>
      </c>
      <c r="K145" s="153" t="s">
        <v>186</v>
      </c>
      <c r="L145" s="33"/>
      <c r="M145" s="158" t="s">
        <v>1</v>
      </c>
      <c r="N145" s="159" t="s">
        <v>39</v>
      </c>
      <c r="O145" s="58"/>
      <c r="P145" s="160">
        <f>O145*H145</f>
        <v>0</v>
      </c>
      <c r="Q145" s="160">
        <v>0</v>
      </c>
      <c r="R145" s="160">
        <f>Q145*H145</f>
        <v>0</v>
      </c>
      <c r="S145" s="160">
        <v>0.22</v>
      </c>
      <c r="T145" s="161">
        <f>S145*H145</f>
        <v>251.9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62" t="s">
        <v>89</v>
      </c>
      <c r="AT145" s="162" t="s">
        <v>131</v>
      </c>
      <c r="AU145" s="162" t="s">
        <v>83</v>
      </c>
      <c r="AY145" s="17" t="s">
        <v>133</v>
      </c>
      <c r="BE145" s="163">
        <f>IF(N145="základní",J145,0)</f>
        <v>0</v>
      </c>
      <c r="BF145" s="163">
        <f>IF(N145="snížená",J145,0)</f>
        <v>0</v>
      </c>
      <c r="BG145" s="163">
        <f>IF(N145="zákl. přenesená",J145,0)</f>
        <v>0</v>
      </c>
      <c r="BH145" s="163">
        <f>IF(N145="sníž. přenesená",J145,0)</f>
        <v>0</v>
      </c>
      <c r="BI145" s="163">
        <f>IF(N145="nulová",J145,0)</f>
        <v>0</v>
      </c>
      <c r="BJ145" s="17" t="s">
        <v>79</v>
      </c>
      <c r="BK145" s="163">
        <f>ROUND(I145*H145,2)</f>
        <v>0</v>
      </c>
      <c r="BL145" s="17" t="s">
        <v>89</v>
      </c>
      <c r="BM145" s="162" t="s">
        <v>204</v>
      </c>
    </row>
    <row r="146" spans="1:65" s="10" customFormat="1" ht="10.199999999999999">
      <c r="B146" s="164"/>
      <c r="D146" s="165" t="s">
        <v>138</v>
      </c>
      <c r="E146" s="166" t="s">
        <v>1</v>
      </c>
      <c r="F146" s="167" t="s">
        <v>205</v>
      </c>
      <c r="H146" s="166" t="s">
        <v>1</v>
      </c>
      <c r="I146" s="168"/>
      <c r="L146" s="164"/>
      <c r="M146" s="169"/>
      <c r="N146" s="170"/>
      <c r="O146" s="170"/>
      <c r="P146" s="170"/>
      <c r="Q146" s="170"/>
      <c r="R146" s="170"/>
      <c r="S146" s="170"/>
      <c r="T146" s="171"/>
      <c r="AT146" s="166" t="s">
        <v>138</v>
      </c>
      <c r="AU146" s="166" t="s">
        <v>83</v>
      </c>
      <c r="AV146" s="10" t="s">
        <v>79</v>
      </c>
      <c r="AW146" s="10" t="s">
        <v>30</v>
      </c>
      <c r="AX146" s="10" t="s">
        <v>74</v>
      </c>
      <c r="AY146" s="166" t="s">
        <v>133</v>
      </c>
    </row>
    <row r="147" spans="1:65" s="11" customFormat="1" ht="10.199999999999999">
      <c r="B147" s="172"/>
      <c r="D147" s="165" t="s">
        <v>138</v>
      </c>
      <c r="E147" s="173" t="s">
        <v>1</v>
      </c>
      <c r="F147" s="174" t="s">
        <v>206</v>
      </c>
      <c r="H147" s="175">
        <v>1145</v>
      </c>
      <c r="I147" s="176"/>
      <c r="L147" s="172"/>
      <c r="M147" s="177"/>
      <c r="N147" s="178"/>
      <c r="O147" s="178"/>
      <c r="P147" s="178"/>
      <c r="Q147" s="178"/>
      <c r="R147" s="178"/>
      <c r="S147" s="178"/>
      <c r="T147" s="179"/>
      <c r="AT147" s="173" t="s">
        <v>138</v>
      </c>
      <c r="AU147" s="173" t="s">
        <v>83</v>
      </c>
      <c r="AV147" s="11" t="s">
        <v>83</v>
      </c>
      <c r="AW147" s="11" t="s">
        <v>30</v>
      </c>
      <c r="AX147" s="11" t="s">
        <v>74</v>
      </c>
      <c r="AY147" s="173" t="s">
        <v>133</v>
      </c>
    </row>
    <row r="148" spans="1:65" s="12" customFormat="1" ht="10.199999999999999">
      <c r="B148" s="180"/>
      <c r="D148" s="165" t="s">
        <v>138</v>
      </c>
      <c r="E148" s="181" t="s">
        <v>1</v>
      </c>
      <c r="F148" s="182" t="s">
        <v>140</v>
      </c>
      <c r="H148" s="183">
        <v>1145</v>
      </c>
      <c r="I148" s="184"/>
      <c r="L148" s="180"/>
      <c r="M148" s="185"/>
      <c r="N148" s="186"/>
      <c r="O148" s="186"/>
      <c r="P148" s="186"/>
      <c r="Q148" s="186"/>
      <c r="R148" s="186"/>
      <c r="S148" s="186"/>
      <c r="T148" s="187"/>
      <c r="AT148" s="181" t="s">
        <v>138</v>
      </c>
      <c r="AU148" s="181" t="s">
        <v>83</v>
      </c>
      <c r="AV148" s="12" t="s">
        <v>89</v>
      </c>
      <c r="AW148" s="12" t="s">
        <v>30</v>
      </c>
      <c r="AX148" s="12" t="s">
        <v>79</v>
      </c>
      <c r="AY148" s="181" t="s">
        <v>133</v>
      </c>
    </row>
    <row r="149" spans="1:65" s="2" customFormat="1" ht="44.25" customHeight="1">
      <c r="A149" s="32"/>
      <c r="B149" s="130"/>
      <c r="C149" s="151" t="s">
        <v>95</v>
      </c>
      <c r="D149" s="151" t="s">
        <v>131</v>
      </c>
      <c r="E149" s="152" t="s">
        <v>207</v>
      </c>
      <c r="F149" s="153" t="s">
        <v>208</v>
      </c>
      <c r="G149" s="154" t="s">
        <v>185</v>
      </c>
      <c r="H149" s="155">
        <v>3261</v>
      </c>
      <c r="I149" s="156"/>
      <c r="J149" s="157">
        <f>ROUND(I149*H149,2)</f>
        <v>0</v>
      </c>
      <c r="K149" s="153" t="s">
        <v>186</v>
      </c>
      <c r="L149" s="33"/>
      <c r="M149" s="158" t="s">
        <v>1</v>
      </c>
      <c r="N149" s="159" t="s">
        <v>39</v>
      </c>
      <c r="O149" s="58"/>
      <c r="P149" s="160">
        <f>O149*H149</f>
        <v>0</v>
      </c>
      <c r="Q149" s="160">
        <v>0</v>
      </c>
      <c r="R149" s="160">
        <f>Q149*H149</f>
        <v>0</v>
      </c>
      <c r="S149" s="160">
        <v>0.316</v>
      </c>
      <c r="T149" s="161">
        <f>S149*H149</f>
        <v>1030.4760000000001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2" t="s">
        <v>89</v>
      </c>
      <c r="AT149" s="162" t="s">
        <v>131</v>
      </c>
      <c r="AU149" s="162" t="s">
        <v>83</v>
      </c>
      <c r="AY149" s="17" t="s">
        <v>133</v>
      </c>
      <c r="BE149" s="163">
        <f>IF(N149="základní",J149,0)</f>
        <v>0</v>
      </c>
      <c r="BF149" s="163">
        <f>IF(N149="snížená",J149,0)</f>
        <v>0</v>
      </c>
      <c r="BG149" s="163">
        <f>IF(N149="zákl. přenesená",J149,0)</f>
        <v>0</v>
      </c>
      <c r="BH149" s="163">
        <f>IF(N149="sníž. přenesená",J149,0)</f>
        <v>0</v>
      </c>
      <c r="BI149" s="163">
        <f>IF(N149="nulová",J149,0)</f>
        <v>0</v>
      </c>
      <c r="BJ149" s="17" t="s">
        <v>79</v>
      </c>
      <c r="BK149" s="163">
        <f>ROUND(I149*H149,2)</f>
        <v>0</v>
      </c>
      <c r="BL149" s="17" t="s">
        <v>89</v>
      </c>
      <c r="BM149" s="162" t="s">
        <v>209</v>
      </c>
    </row>
    <row r="150" spans="1:65" s="2" customFormat="1" ht="55.5" customHeight="1">
      <c r="A150" s="32"/>
      <c r="B150" s="130"/>
      <c r="C150" s="151" t="s">
        <v>150</v>
      </c>
      <c r="D150" s="151" t="s">
        <v>131</v>
      </c>
      <c r="E150" s="152" t="s">
        <v>210</v>
      </c>
      <c r="F150" s="153" t="s">
        <v>211</v>
      </c>
      <c r="G150" s="154" t="s">
        <v>185</v>
      </c>
      <c r="H150" s="155">
        <v>21</v>
      </c>
      <c r="I150" s="156"/>
      <c r="J150" s="157">
        <f>ROUND(I150*H150,2)</f>
        <v>0</v>
      </c>
      <c r="K150" s="153" t="s">
        <v>186</v>
      </c>
      <c r="L150" s="33"/>
      <c r="M150" s="158" t="s">
        <v>1</v>
      </c>
      <c r="N150" s="159" t="s">
        <v>39</v>
      </c>
      <c r="O150" s="58"/>
      <c r="P150" s="160">
        <f>O150*H150</f>
        <v>0</v>
      </c>
      <c r="Q150" s="160">
        <v>0</v>
      </c>
      <c r="R150" s="160">
        <f>Q150*H150</f>
        <v>0</v>
      </c>
      <c r="S150" s="160">
        <v>0.93</v>
      </c>
      <c r="T150" s="161">
        <f>S150*H150</f>
        <v>19.53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62" t="s">
        <v>89</v>
      </c>
      <c r="AT150" s="162" t="s">
        <v>131</v>
      </c>
      <c r="AU150" s="162" t="s">
        <v>83</v>
      </c>
      <c r="AY150" s="17" t="s">
        <v>133</v>
      </c>
      <c r="BE150" s="163">
        <f>IF(N150="základní",J150,0)</f>
        <v>0</v>
      </c>
      <c r="BF150" s="163">
        <f>IF(N150="snížená",J150,0)</f>
        <v>0</v>
      </c>
      <c r="BG150" s="163">
        <f>IF(N150="zákl. přenesená",J150,0)</f>
        <v>0</v>
      </c>
      <c r="BH150" s="163">
        <f>IF(N150="sníž. přenesená",J150,0)</f>
        <v>0</v>
      </c>
      <c r="BI150" s="163">
        <f>IF(N150="nulová",J150,0)</f>
        <v>0</v>
      </c>
      <c r="BJ150" s="17" t="s">
        <v>79</v>
      </c>
      <c r="BK150" s="163">
        <f>ROUND(I150*H150,2)</f>
        <v>0</v>
      </c>
      <c r="BL150" s="17" t="s">
        <v>89</v>
      </c>
      <c r="BM150" s="162" t="s">
        <v>212</v>
      </c>
    </row>
    <row r="151" spans="1:65" s="2" customFormat="1" ht="44.25" customHeight="1">
      <c r="A151" s="32"/>
      <c r="B151" s="130"/>
      <c r="C151" s="151" t="s">
        <v>153</v>
      </c>
      <c r="D151" s="151" t="s">
        <v>131</v>
      </c>
      <c r="E151" s="152" t="s">
        <v>213</v>
      </c>
      <c r="F151" s="153" t="s">
        <v>214</v>
      </c>
      <c r="G151" s="154" t="s">
        <v>215</v>
      </c>
      <c r="H151" s="155">
        <v>1324</v>
      </c>
      <c r="I151" s="156"/>
      <c r="J151" s="157">
        <f>ROUND(I151*H151,2)</f>
        <v>0</v>
      </c>
      <c r="K151" s="153" t="s">
        <v>186</v>
      </c>
      <c r="L151" s="33"/>
      <c r="M151" s="158" t="s">
        <v>1</v>
      </c>
      <c r="N151" s="159" t="s">
        <v>39</v>
      </c>
      <c r="O151" s="58"/>
      <c r="P151" s="160">
        <f>O151*H151</f>
        <v>0</v>
      </c>
      <c r="Q151" s="160">
        <v>0</v>
      </c>
      <c r="R151" s="160">
        <f>Q151*H151</f>
        <v>0</v>
      </c>
      <c r="S151" s="160">
        <v>0.20499999999999999</v>
      </c>
      <c r="T151" s="161">
        <f>S151*H151</f>
        <v>271.41999999999996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2" t="s">
        <v>89</v>
      </c>
      <c r="AT151" s="162" t="s">
        <v>131</v>
      </c>
      <c r="AU151" s="162" t="s">
        <v>83</v>
      </c>
      <c r="AY151" s="17" t="s">
        <v>133</v>
      </c>
      <c r="BE151" s="163">
        <f>IF(N151="základní",J151,0)</f>
        <v>0</v>
      </c>
      <c r="BF151" s="163">
        <f>IF(N151="snížená",J151,0)</f>
        <v>0</v>
      </c>
      <c r="BG151" s="163">
        <f>IF(N151="zákl. přenesená",J151,0)</f>
        <v>0</v>
      </c>
      <c r="BH151" s="163">
        <f>IF(N151="sníž. přenesená",J151,0)</f>
        <v>0</v>
      </c>
      <c r="BI151" s="163">
        <f>IF(N151="nulová",J151,0)</f>
        <v>0</v>
      </c>
      <c r="BJ151" s="17" t="s">
        <v>79</v>
      </c>
      <c r="BK151" s="163">
        <f>ROUND(I151*H151,2)</f>
        <v>0</v>
      </c>
      <c r="BL151" s="17" t="s">
        <v>89</v>
      </c>
      <c r="BM151" s="162" t="s">
        <v>216</v>
      </c>
    </row>
    <row r="152" spans="1:65" s="11" customFormat="1" ht="10.199999999999999">
      <c r="B152" s="172"/>
      <c r="D152" s="165" t="s">
        <v>138</v>
      </c>
      <c r="E152" s="173" t="s">
        <v>1</v>
      </c>
      <c r="F152" s="174" t="s">
        <v>217</v>
      </c>
      <c r="H152" s="175">
        <v>1324</v>
      </c>
      <c r="I152" s="176"/>
      <c r="L152" s="172"/>
      <c r="M152" s="177"/>
      <c r="N152" s="178"/>
      <c r="O152" s="178"/>
      <c r="P152" s="178"/>
      <c r="Q152" s="178"/>
      <c r="R152" s="178"/>
      <c r="S152" s="178"/>
      <c r="T152" s="179"/>
      <c r="AT152" s="173" t="s">
        <v>138</v>
      </c>
      <c r="AU152" s="173" t="s">
        <v>83</v>
      </c>
      <c r="AV152" s="11" t="s">
        <v>83</v>
      </c>
      <c r="AW152" s="11" t="s">
        <v>30</v>
      </c>
      <c r="AX152" s="11" t="s">
        <v>74</v>
      </c>
      <c r="AY152" s="173" t="s">
        <v>133</v>
      </c>
    </row>
    <row r="153" spans="1:65" s="12" customFormat="1" ht="10.199999999999999">
      <c r="B153" s="180"/>
      <c r="D153" s="165" t="s">
        <v>138</v>
      </c>
      <c r="E153" s="181" t="s">
        <v>1</v>
      </c>
      <c r="F153" s="182" t="s">
        <v>140</v>
      </c>
      <c r="H153" s="183">
        <v>1324</v>
      </c>
      <c r="I153" s="184"/>
      <c r="L153" s="180"/>
      <c r="M153" s="185"/>
      <c r="N153" s="186"/>
      <c r="O153" s="186"/>
      <c r="P153" s="186"/>
      <c r="Q153" s="186"/>
      <c r="R153" s="186"/>
      <c r="S153" s="186"/>
      <c r="T153" s="187"/>
      <c r="AT153" s="181" t="s">
        <v>138</v>
      </c>
      <c r="AU153" s="181" t="s">
        <v>83</v>
      </c>
      <c r="AV153" s="12" t="s">
        <v>89</v>
      </c>
      <c r="AW153" s="12" t="s">
        <v>30</v>
      </c>
      <c r="AX153" s="12" t="s">
        <v>79</v>
      </c>
      <c r="AY153" s="181" t="s">
        <v>133</v>
      </c>
    </row>
    <row r="154" spans="1:65" s="2" customFormat="1" ht="21.75" customHeight="1">
      <c r="A154" s="32"/>
      <c r="B154" s="130"/>
      <c r="C154" s="151" t="s">
        <v>157</v>
      </c>
      <c r="D154" s="151" t="s">
        <v>131</v>
      </c>
      <c r="E154" s="152" t="s">
        <v>218</v>
      </c>
      <c r="F154" s="153" t="s">
        <v>219</v>
      </c>
      <c r="G154" s="154" t="s">
        <v>185</v>
      </c>
      <c r="H154" s="155">
        <v>5.7</v>
      </c>
      <c r="I154" s="156"/>
      <c r="J154" s="157">
        <f>ROUND(I154*H154,2)</f>
        <v>0</v>
      </c>
      <c r="K154" s="153" t="s">
        <v>186</v>
      </c>
      <c r="L154" s="33"/>
      <c r="M154" s="158" t="s">
        <v>1</v>
      </c>
      <c r="N154" s="159" t="s">
        <v>39</v>
      </c>
      <c r="O154" s="58"/>
      <c r="P154" s="160">
        <f>O154*H154</f>
        <v>0</v>
      </c>
      <c r="Q154" s="160">
        <v>0</v>
      </c>
      <c r="R154" s="160">
        <f>Q154*H154</f>
        <v>0</v>
      </c>
      <c r="S154" s="160">
        <v>0</v>
      </c>
      <c r="T154" s="161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62" t="s">
        <v>89</v>
      </c>
      <c r="AT154" s="162" t="s">
        <v>131</v>
      </c>
      <c r="AU154" s="162" t="s">
        <v>83</v>
      </c>
      <c r="AY154" s="17" t="s">
        <v>133</v>
      </c>
      <c r="BE154" s="163">
        <f>IF(N154="základní",J154,0)</f>
        <v>0</v>
      </c>
      <c r="BF154" s="163">
        <f>IF(N154="snížená",J154,0)</f>
        <v>0</v>
      </c>
      <c r="BG154" s="163">
        <f>IF(N154="zákl. přenesená",J154,0)</f>
        <v>0</v>
      </c>
      <c r="BH154" s="163">
        <f>IF(N154="sníž. přenesená",J154,0)</f>
        <v>0</v>
      </c>
      <c r="BI154" s="163">
        <f>IF(N154="nulová",J154,0)</f>
        <v>0</v>
      </c>
      <c r="BJ154" s="17" t="s">
        <v>79</v>
      </c>
      <c r="BK154" s="163">
        <f>ROUND(I154*H154,2)</f>
        <v>0</v>
      </c>
      <c r="BL154" s="17" t="s">
        <v>89</v>
      </c>
      <c r="BM154" s="162" t="s">
        <v>220</v>
      </c>
    </row>
    <row r="155" spans="1:65" s="11" customFormat="1" ht="10.199999999999999">
      <c r="B155" s="172"/>
      <c r="D155" s="165" t="s">
        <v>138</v>
      </c>
      <c r="E155" s="173" t="s">
        <v>1</v>
      </c>
      <c r="F155" s="174" t="s">
        <v>221</v>
      </c>
      <c r="H155" s="175">
        <v>5.7</v>
      </c>
      <c r="I155" s="176"/>
      <c r="L155" s="172"/>
      <c r="M155" s="177"/>
      <c r="N155" s="178"/>
      <c r="O155" s="178"/>
      <c r="P155" s="178"/>
      <c r="Q155" s="178"/>
      <c r="R155" s="178"/>
      <c r="S155" s="178"/>
      <c r="T155" s="179"/>
      <c r="AT155" s="173" t="s">
        <v>138</v>
      </c>
      <c r="AU155" s="173" t="s">
        <v>83</v>
      </c>
      <c r="AV155" s="11" t="s">
        <v>83</v>
      </c>
      <c r="AW155" s="11" t="s">
        <v>30</v>
      </c>
      <c r="AX155" s="11" t="s">
        <v>74</v>
      </c>
      <c r="AY155" s="173" t="s">
        <v>133</v>
      </c>
    </row>
    <row r="156" spans="1:65" s="12" customFormat="1" ht="10.199999999999999">
      <c r="B156" s="180"/>
      <c r="D156" s="165" t="s">
        <v>138</v>
      </c>
      <c r="E156" s="181" t="s">
        <v>1</v>
      </c>
      <c r="F156" s="182" t="s">
        <v>140</v>
      </c>
      <c r="H156" s="183">
        <v>5.7</v>
      </c>
      <c r="I156" s="184"/>
      <c r="L156" s="180"/>
      <c r="M156" s="185"/>
      <c r="N156" s="186"/>
      <c r="O156" s="186"/>
      <c r="P156" s="186"/>
      <c r="Q156" s="186"/>
      <c r="R156" s="186"/>
      <c r="S156" s="186"/>
      <c r="T156" s="187"/>
      <c r="AT156" s="181" t="s">
        <v>138</v>
      </c>
      <c r="AU156" s="181" t="s">
        <v>83</v>
      </c>
      <c r="AV156" s="12" t="s">
        <v>89</v>
      </c>
      <c r="AW156" s="12" t="s">
        <v>30</v>
      </c>
      <c r="AX156" s="12" t="s">
        <v>79</v>
      </c>
      <c r="AY156" s="181" t="s">
        <v>133</v>
      </c>
    </row>
    <row r="157" spans="1:65" s="2" customFormat="1" ht="44.25" customHeight="1">
      <c r="A157" s="32"/>
      <c r="B157" s="130"/>
      <c r="C157" s="151" t="s">
        <v>161</v>
      </c>
      <c r="D157" s="151" t="s">
        <v>131</v>
      </c>
      <c r="E157" s="152" t="s">
        <v>222</v>
      </c>
      <c r="F157" s="153" t="s">
        <v>223</v>
      </c>
      <c r="G157" s="154" t="s">
        <v>224</v>
      </c>
      <c r="H157" s="155">
        <v>31</v>
      </c>
      <c r="I157" s="156"/>
      <c r="J157" s="157">
        <f>ROUND(I157*H157,2)</f>
        <v>0</v>
      </c>
      <c r="K157" s="153" t="s">
        <v>186</v>
      </c>
      <c r="L157" s="33"/>
      <c r="M157" s="158" t="s">
        <v>1</v>
      </c>
      <c r="N157" s="159" t="s">
        <v>39</v>
      </c>
      <c r="O157" s="58"/>
      <c r="P157" s="160">
        <f>O157*H157</f>
        <v>0</v>
      </c>
      <c r="Q157" s="160">
        <v>0</v>
      </c>
      <c r="R157" s="160">
        <f>Q157*H157</f>
        <v>0</v>
      </c>
      <c r="S157" s="160">
        <v>0</v>
      </c>
      <c r="T157" s="161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62" t="s">
        <v>89</v>
      </c>
      <c r="AT157" s="162" t="s">
        <v>131</v>
      </c>
      <c r="AU157" s="162" t="s">
        <v>83</v>
      </c>
      <c r="AY157" s="17" t="s">
        <v>133</v>
      </c>
      <c r="BE157" s="163">
        <f>IF(N157="základní",J157,0)</f>
        <v>0</v>
      </c>
      <c r="BF157" s="163">
        <f>IF(N157="snížená",J157,0)</f>
        <v>0</v>
      </c>
      <c r="BG157" s="163">
        <f>IF(N157="zákl. přenesená",J157,0)</f>
        <v>0</v>
      </c>
      <c r="BH157" s="163">
        <f>IF(N157="sníž. přenesená",J157,0)</f>
        <v>0</v>
      </c>
      <c r="BI157" s="163">
        <f>IF(N157="nulová",J157,0)</f>
        <v>0</v>
      </c>
      <c r="BJ157" s="17" t="s">
        <v>79</v>
      </c>
      <c r="BK157" s="163">
        <f>ROUND(I157*H157,2)</f>
        <v>0</v>
      </c>
      <c r="BL157" s="17" t="s">
        <v>89</v>
      </c>
      <c r="BM157" s="162" t="s">
        <v>225</v>
      </c>
    </row>
    <row r="158" spans="1:65" s="10" customFormat="1" ht="10.199999999999999">
      <c r="B158" s="164"/>
      <c r="D158" s="165" t="s">
        <v>138</v>
      </c>
      <c r="E158" s="166" t="s">
        <v>1</v>
      </c>
      <c r="F158" s="167" t="s">
        <v>226</v>
      </c>
      <c r="H158" s="166" t="s">
        <v>1</v>
      </c>
      <c r="I158" s="168"/>
      <c r="L158" s="164"/>
      <c r="M158" s="169"/>
      <c r="N158" s="170"/>
      <c r="O158" s="170"/>
      <c r="P158" s="170"/>
      <c r="Q158" s="170"/>
      <c r="R158" s="170"/>
      <c r="S158" s="170"/>
      <c r="T158" s="171"/>
      <c r="AT158" s="166" t="s">
        <v>138</v>
      </c>
      <c r="AU158" s="166" t="s">
        <v>83</v>
      </c>
      <c r="AV158" s="10" t="s">
        <v>79</v>
      </c>
      <c r="AW158" s="10" t="s">
        <v>30</v>
      </c>
      <c r="AX158" s="10" t="s">
        <v>74</v>
      </c>
      <c r="AY158" s="166" t="s">
        <v>133</v>
      </c>
    </row>
    <row r="159" spans="1:65" s="11" customFormat="1" ht="10.199999999999999">
      <c r="B159" s="172"/>
      <c r="D159" s="165" t="s">
        <v>138</v>
      </c>
      <c r="E159" s="173" t="s">
        <v>1</v>
      </c>
      <c r="F159" s="174" t="s">
        <v>227</v>
      </c>
      <c r="H159" s="175">
        <v>4</v>
      </c>
      <c r="I159" s="176"/>
      <c r="L159" s="172"/>
      <c r="M159" s="177"/>
      <c r="N159" s="178"/>
      <c r="O159" s="178"/>
      <c r="P159" s="178"/>
      <c r="Q159" s="178"/>
      <c r="R159" s="178"/>
      <c r="S159" s="178"/>
      <c r="T159" s="179"/>
      <c r="AT159" s="173" t="s">
        <v>138</v>
      </c>
      <c r="AU159" s="173" t="s">
        <v>83</v>
      </c>
      <c r="AV159" s="11" t="s">
        <v>83</v>
      </c>
      <c r="AW159" s="11" t="s">
        <v>30</v>
      </c>
      <c r="AX159" s="11" t="s">
        <v>74</v>
      </c>
      <c r="AY159" s="173" t="s">
        <v>133</v>
      </c>
    </row>
    <row r="160" spans="1:65" s="10" customFormat="1" ht="10.199999999999999">
      <c r="B160" s="164"/>
      <c r="D160" s="165" t="s">
        <v>138</v>
      </c>
      <c r="E160" s="166" t="s">
        <v>1</v>
      </c>
      <c r="F160" s="167" t="s">
        <v>228</v>
      </c>
      <c r="H160" s="166" t="s">
        <v>1</v>
      </c>
      <c r="I160" s="168"/>
      <c r="L160" s="164"/>
      <c r="M160" s="169"/>
      <c r="N160" s="170"/>
      <c r="O160" s="170"/>
      <c r="P160" s="170"/>
      <c r="Q160" s="170"/>
      <c r="R160" s="170"/>
      <c r="S160" s="170"/>
      <c r="T160" s="171"/>
      <c r="AT160" s="166" t="s">
        <v>138</v>
      </c>
      <c r="AU160" s="166" t="s">
        <v>83</v>
      </c>
      <c r="AV160" s="10" t="s">
        <v>79</v>
      </c>
      <c r="AW160" s="10" t="s">
        <v>30</v>
      </c>
      <c r="AX160" s="10" t="s">
        <v>74</v>
      </c>
      <c r="AY160" s="166" t="s">
        <v>133</v>
      </c>
    </row>
    <row r="161" spans="1:65" s="11" customFormat="1" ht="10.199999999999999">
      <c r="B161" s="172"/>
      <c r="D161" s="165" t="s">
        <v>138</v>
      </c>
      <c r="E161" s="173" t="s">
        <v>1</v>
      </c>
      <c r="F161" s="174" t="s">
        <v>229</v>
      </c>
      <c r="H161" s="175">
        <v>27</v>
      </c>
      <c r="I161" s="176"/>
      <c r="L161" s="172"/>
      <c r="M161" s="177"/>
      <c r="N161" s="178"/>
      <c r="O161" s="178"/>
      <c r="P161" s="178"/>
      <c r="Q161" s="178"/>
      <c r="R161" s="178"/>
      <c r="S161" s="178"/>
      <c r="T161" s="179"/>
      <c r="AT161" s="173" t="s">
        <v>138</v>
      </c>
      <c r="AU161" s="173" t="s">
        <v>83</v>
      </c>
      <c r="AV161" s="11" t="s">
        <v>83</v>
      </c>
      <c r="AW161" s="11" t="s">
        <v>30</v>
      </c>
      <c r="AX161" s="11" t="s">
        <v>74</v>
      </c>
      <c r="AY161" s="173" t="s">
        <v>133</v>
      </c>
    </row>
    <row r="162" spans="1:65" s="12" customFormat="1" ht="10.199999999999999">
      <c r="B162" s="180"/>
      <c r="D162" s="165" t="s">
        <v>138</v>
      </c>
      <c r="E162" s="181" t="s">
        <v>1</v>
      </c>
      <c r="F162" s="182" t="s">
        <v>140</v>
      </c>
      <c r="H162" s="183">
        <v>31</v>
      </c>
      <c r="I162" s="184"/>
      <c r="L162" s="180"/>
      <c r="M162" s="185"/>
      <c r="N162" s="186"/>
      <c r="O162" s="186"/>
      <c r="P162" s="186"/>
      <c r="Q162" s="186"/>
      <c r="R162" s="186"/>
      <c r="S162" s="186"/>
      <c r="T162" s="187"/>
      <c r="AT162" s="181" t="s">
        <v>138</v>
      </c>
      <c r="AU162" s="181" t="s">
        <v>83</v>
      </c>
      <c r="AV162" s="12" t="s">
        <v>89</v>
      </c>
      <c r="AW162" s="12" t="s">
        <v>30</v>
      </c>
      <c r="AX162" s="12" t="s">
        <v>79</v>
      </c>
      <c r="AY162" s="181" t="s">
        <v>133</v>
      </c>
    </row>
    <row r="163" spans="1:65" s="2" customFormat="1" ht="55.5" customHeight="1">
      <c r="A163" s="32"/>
      <c r="B163" s="130"/>
      <c r="C163" s="151" t="s">
        <v>165</v>
      </c>
      <c r="D163" s="151" t="s">
        <v>131</v>
      </c>
      <c r="E163" s="152" t="s">
        <v>230</v>
      </c>
      <c r="F163" s="153" t="s">
        <v>231</v>
      </c>
      <c r="G163" s="154" t="s">
        <v>224</v>
      </c>
      <c r="H163" s="155">
        <v>5.7</v>
      </c>
      <c r="I163" s="156"/>
      <c r="J163" s="157">
        <f>ROUND(I163*H163,2)</f>
        <v>0</v>
      </c>
      <c r="K163" s="153" t="s">
        <v>186</v>
      </c>
      <c r="L163" s="33"/>
      <c r="M163" s="158" t="s">
        <v>1</v>
      </c>
      <c r="N163" s="159" t="s">
        <v>39</v>
      </c>
      <c r="O163" s="58"/>
      <c r="P163" s="160">
        <f>O163*H163</f>
        <v>0</v>
      </c>
      <c r="Q163" s="160">
        <v>0</v>
      </c>
      <c r="R163" s="160">
        <f>Q163*H163</f>
        <v>0</v>
      </c>
      <c r="S163" s="160">
        <v>0</v>
      </c>
      <c r="T163" s="161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62" t="s">
        <v>89</v>
      </c>
      <c r="AT163" s="162" t="s">
        <v>131</v>
      </c>
      <c r="AU163" s="162" t="s">
        <v>83</v>
      </c>
      <c r="AY163" s="17" t="s">
        <v>133</v>
      </c>
      <c r="BE163" s="163">
        <f>IF(N163="základní",J163,0)</f>
        <v>0</v>
      </c>
      <c r="BF163" s="163">
        <f>IF(N163="snížená",J163,0)</f>
        <v>0</v>
      </c>
      <c r="BG163" s="163">
        <f>IF(N163="zákl. přenesená",J163,0)</f>
        <v>0</v>
      </c>
      <c r="BH163" s="163">
        <f>IF(N163="sníž. přenesená",J163,0)</f>
        <v>0</v>
      </c>
      <c r="BI163" s="163">
        <f>IF(N163="nulová",J163,0)</f>
        <v>0</v>
      </c>
      <c r="BJ163" s="17" t="s">
        <v>79</v>
      </c>
      <c r="BK163" s="163">
        <f>ROUND(I163*H163,2)</f>
        <v>0</v>
      </c>
      <c r="BL163" s="17" t="s">
        <v>89</v>
      </c>
      <c r="BM163" s="162" t="s">
        <v>232</v>
      </c>
    </row>
    <row r="164" spans="1:65" s="10" customFormat="1" ht="10.199999999999999">
      <c r="B164" s="164"/>
      <c r="D164" s="165" t="s">
        <v>138</v>
      </c>
      <c r="E164" s="166" t="s">
        <v>1</v>
      </c>
      <c r="F164" s="167" t="s">
        <v>233</v>
      </c>
      <c r="H164" s="166" t="s">
        <v>1</v>
      </c>
      <c r="I164" s="168"/>
      <c r="L164" s="164"/>
      <c r="M164" s="169"/>
      <c r="N164" s="170"/>
      <c r="O164" s="170"/>
      <c r="P164" s="170"/>
      <c r="Q164" s="170"/>
      <c r="R164" s="170"/>
      <c r="S164" s="170"/>
      <c r="T164" s="171"/>
      <c r="AT164" s="166" t="s">
        <v>138</v>
      </c>
      <c r="AU164" s="166" t="s">
        <v>83</v>
      </c>
      <c r="AV164" s="10" t="s">
        <v>79</v>
      </c>
      <c r="AW164" s="10" t="s">
        <v>30</v>
      </c>
      <c r="AX164" s="10" t="s">
        <v>74</v>
      </c>
      <c r="AY164" s="166" t="s">
        <v>133</v>
      </c>
    </row>
    <row r="165" spans="1:65" s="11" customFormat="1" ht="10.199999999999999">
      <c r="B165" s="172"/>
      <c r="D165" s="165" t="s">
        <v>138</v>
      </c>
      <c r="E165" s="173" t="s">
        <v>1</v>
      </c>
      <c r="F165" s="174" t="s">
        <v>234</v>
      </c>
      <c r="H165" s="175">
        <v>5.7</v>
      </c>
      <c r="I165" s="176"/>
      <c r="L165" s="172"/>
      <c r="M165" s="177"/>
      <c r="N165" s="178"/>
      <c r="O165" s="178"/>
      <c r="P165" s="178"/>
      <c r="Q165" s="178"/>
      <c r="R165" s="178"/>
      <c r="S165" s="178"/>
      <c r="T165" s="179"/>
      <c r="AT165" s="173" t="s">
        <v>138</v>
      </c>
      <c r="AU165" s="173" t="s">
        <v>83</v>
      </c>
      <c r="AV165" s="11" t="s">
        <v>83</v>
      </c>
      <c r="AW165" s="11" t="s">
        <v>30</v>
      </c>
      <c r="AX165" s="11" t="s">
        <v>74</v>
      </c>
      <c r="AY165" s="173" t="s">
        <v>133</v>
      </c>
    </row>
    <row r="166" spans="1:65" s="12" customFormat="1" ht="10.199999999999999">
      <c r="B166" s="180"/>
      <c r="D166" s="165" t="s">
        <v>138</v>
      </c>
      <c r="E166" s="181" t="s">
        <v>1</v>
      </c>
      <c r="F166" s="182" t="s">
        <v>140</v>
      </c>
      <c r="H166" s="183">
        <v>5.7</v>
      </c>
      <c r="I166" s="184"/>
      <c r="L166" s="180"/>
      <c r="M166" s="185"/>
      <c r="N166" s="186"/>
      <c r="O166" s="186"/>
      <c r="P166" s="186"/>
      <c r="Q166" s="186"/>
      <c r="R166" s="186"/>
      <c r="S166" s="186"/>
      <c r="T166" s="187"/>
      <c r="AT166" s="181" t="s">
        <v>138</v>
      </c>
      <c r="AU166" s="181" t="s">
        <v>83</v>
      </c>
      <c r="AV166" s="12" t="s">
        <v>89</v>
      </c>
      <c r="AW166" s="12" t="s">
        <v>30</v>
      </c>
      <c r="AX166" s="12" t="s">
        <v>79</v>
      </c>
      <c r="AY166" s="181" t="s">
        <v>133</v>
      </c>
    </row>
    <row r="167" spans="1:65" s="2" customFormat="1" ht="55.5" customHeight="1">
      <c r="A167" s="32"/>
      <c r="B167" s="130"/>
      <c r="C167" s="151" t="s">
        <v>168</v>
      </c>
      <c r="D167" s="151" t="s">
        <v>131</v>
      </c>
      <c r="E167" s="152" t="s">
        <v>235</v>
      </c>
      <c r="F167" s="153" t="s">
        <v>236</v>
      </c>
      <c r="G167" s="154" t="s">
        <v>224</v>
      </c>
      <c r="H167" s="155">
        <v>31</v>
      </c>
      <c r="I167" s="156"/>
      <c r="J167" s="157">
        <f>ROUND(I167*H167,2)</f>
        <v>0</v>
      </c>
      <c r="K167" s="153" t="s">
        <v>186</v>
      </c>
      <c r="L167" s="33"/>
      <c r="M167" s="158" t="s">
        <v>1</v>
      </c>
      <c r="N167" s="159" t="s">
        <v>39</v>
      </c>
      <c r="O167" s="58"/>
      <c r="P167" s="160">
        <f>O167*H167</f>
        <v>0</v>
      </c>
      <c r="Q167" s="160">
        <v>0</v>
      </c>
      <c r="R167" s="160">
        <f>Q167*H167</f>
        <v>0</v>
      </c>
      <c r="S167" s="160">
        <v>0</v>
      </c>
      <c r="T167" s="161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62" t="s">
        <v>89</v>
      </c>
      <c r="AT167" s="162" t="s">
        <v>131</v>
      </c>
      <c r="AU167" s="162" t="s">
        <v>83</v>
      </c>
      <c r="AY167" s="17" t="s">
        <v>133</v>
      </c>
      <c r="BE167" s="163">
        <f>IF(N167="základní",J167,0)</f>
        <v>0</v>
      </c>
      <c r="BF167" s="163">
        <f>IF(N167="snížená",J167,0)</f>
        <v>0</v>
      </c>
      <c r="BG167" s="163">
        <f>IF(N167="zákl. přenesená",J167,0)</f>
        <v>0</v>
      </c>
      <c r="BH167" s="163">
        <f>IF(N167="sníž. přenesená",J167,0)</f>
        <v>0</v>
      </c>
      <c r="BI167" s="163">
        <f>IF(N167="nulová",J167,0)</f>
        <v>0</v>
      </c>
      <c r="BJ167" s="17" t="s">
        <v>79</v>
      </c>
      <c r="BK167" s="163">
        <f>ROUND(I167*H167,2)</f>
        <v>0</v>
      </c>
      <c r="BL167" s="17" t="s">
        <v>89</v>
      </c>
      <c r="BM167" s="162" t="s">
        <v>237</v>
      </c>
    </row>
    <row r="168" spans="1:65" s="15" customFormat="1" ht="22.8" customHeight="1">
      <c r="B168" s="203"/>
      <c r="D168" s="204" t="s">
        <v>73</v>
      </c>
      <c r="E168" s="214" t="s">
        <v>238</v>
      </c>
      <c r="F168" s="214" t="s">
        <v>239</v>
      </c>
      <c r="I168" s="206"/>
      <c r="J168" s="215">
        <f>BK168</f>
        <v>0</v>
      </c>
      <c r="L168" s="203"/>
      <c r="M168" s="208"/>
      <c r="N168" s="209"/>
      <c r="O168" s="209"/>
      <c r="P168" s="210">
        <f>SUM(P169:P178)</f>
        <v>0</v>
      </c>
      <c r="Q168" s="209"/>
      <c r="R168" s="210">
        <f>SUM(R169:R178)</f>
        <v>0</v>
      </c>
      <c r="S168" s="209"/>
      <c r="T168" s="211">
        <f>SUM(T169:T178)</f>
        <v>0</v>
      </c>
      <c r="AR168" s="204" t="s">
        <v>79</v>
      </c>
      <c r="AT168" s="212" t="s">
        <v>73</v>
      </c>
      <c r="AU168" s="212" t="s">
        <v>79</v>
      </c>
      <c r="AY168" s="204" t="s">
        <v>133</v>
      </c>
      <c r="BK168" s="213">
        <f>SUM(BK169:BK178)</f>
        <v>0</v>
      </c>
    </row>
    <row r="169" spans="1:65" s="2" customFormat="1" ht="33" customHeight="1">
      <c r="A169" s="32"/>
      <c r="B169" s="130"/>
      <c r="C169" s="151" t="s">
        <v>173</v>
      </c>
      <c r="D169" s="151" t="s">
        <v>131</v>
      </c>
      <c r="E169" s="152" t="s">
        <v>240</v>
      </c>
      <c r="F169" s="153" t="s">
        <v>241</v>
      </c>
      <c r="G169" s="154" t="s">
        <v>242</v>
      </c>
      <c r="H169" s="155">
        <v>2732.846</v>
      </c>
      <c r="I169" s="156"/>
      <c r="J169" s="157">
        <f>ROUND(I169*H169,2)</f>
        <v>0</v>
      </c>
      <c r="K169" s="153" t="s">
        <v>186</v>
      </c>
      <c r="L169" s="33"/>
      <c r="M169" s="158" t="s">
        <v>1</v>
      </c>
      <c r="N169" s="159" t="s">
        <v>39</v>
      </c>
      <c r="O169" s="58"/>
      <c r="P169" s="160">
        <f>O169*H169</f>
        <v>0</v>
      </c>
      <c r="Q169" s="160">
        <v>0</v>
      </c>
      <c r="R169" s="160">
        <f>Q169*H169</f>
        <v>0</v>
      </c>
      <c r="S169" s="160">
        <v>0</v>
      </c>
      <c r="T169" s="161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62" t="s">
        <v>89</v>
      </c>
      <c r="AT169" s="162" t="s">
        <v>131</v>
      </c>
      <c r="AU169" s="162" t="s">
        <v>83</v>
      </c>
      <c r="AY169" s="17" t="s">
        <v>133</v>
      </c>
      <c r="BE169" s="163">
        <f>IF(N169="základní",J169,0)</f>
        <v>0</v>
      </c>
      <c r="BF169" s="163">
        <f>IF(N169="snížená",J169,0)</f>
        <v>0</v>
      </c>
      <c r="BG169" s="163">
        <f>IF(N169="zákl. přenesená",J169,0)</f>
        <v>0</v>
      </c>
      <c r="BH169" s="163">
        <f>IF(N169="sníž. přenesená",J169,0)</f>
        <v>0</v>
      </c>
      <c r="BI169" s="163">
        <f>IF(N169="nulová",J169,0)</f>
        <v>0</v>
      </c>
      <c r="BJ169" s="17" t="s">
        <v>79</v>
      </c>
      <c r="BK169" s="163">
        <f>ROUND(I169*H169,2)</f>
        <v>0</v>
      </c>
      <c r="BL169" s="17" t="s">
        <v>89</v>
      </c>
      <c r="BM169" s="162" t="s">
        <v>243</v>
      </c>
    </row>
    <row r="170" spans="1:65" s="2" customFormat="1" ht="33" customHeight="1">
      <c r="A170" s="32"/>
      <c r="B170" s="130"/>
      <c r="C170" s="151" t="s">
        <v>244</v>
      </c>
      <c r="D170" s="151" t="s">
        <v>131</v>
      </c>
      <c r="E170" s="152" t="s">
        <v>245</v>
      </c>
      <c r="F170" s="153" t="s">
        <v>246</v>
      </c>
      <c r="G170" s="154" t="s">
        <v>242</v>
      </c>
      <c r="H170" s="155">
        <v>24595.614000000001</v>
      </c>
      <c r="I170" s="156"/>
      <c r="J170" s="157">
        <f>ROUND(I170*H170,2)</f>
        <v>0</v>
      </c>
      <c r="K170" s="153" t="s">
        <v>186</v>
      </c>
      <c r="L170" s="33"/>
      <c r="M170" s="158" t="s">
        <v>1</v>
      </c>
      <c r="N170" s="159" t="s">
        <v>39</v>
      </c>
      <c r="O170" s="58"/>
      <c r="P170" s="160">
        <f>O170*H170</f>
        <v>0</v>
      </c>
      <c r="Q170" s="160">
        <v>0</v>
      </c>
      <c r="R170" s="160">
        <f>Q170*H170</f>
        <v>0</v>
      </c>
      <c r="S170" s="160">
        <v>0</v>
      </c>
      <c r="T170" s="161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62" t="s">
        <v>89</v>
      </c>
      <c r="AT170" s="162" t="s">
        <v>131</v>
      </c>
      <c r="AU170" s="162" t="s">
        <v>83</v>
      </c>
      <c r="AY170" s="17" t="s">
        <v>133</v>
      </c>
      <c r="BE170" s="163">
        <f>IF(N170="základní",J170,0)</f>
        <v>0</v>
      </c>
      <c r="BF170" s="163">
        <f>IF(N170="snížená",J170,0)</f>
        <v>0</v>
      </c>
      <c r="BG170" s="163">
        <f>IF(N170="zákl. přenesená",J170,0)</f>
        <v>0</v>
      </c>
      <c r="BH170" s="163">
        <f>IF(N170="sníž. přenesená",J170,0)</f>
        <v>0</v>
      </c>
      <c r="BI170" s="163">
        <f>IF(N170="nulová",J170,0)</f>
        <v>0</v>
      </c>
      <c r="BJ170" s="17" t="s">
        <v>79</v>
      </c>
      <c r="BK170" s="163">
        <f>ROUND(I170*H170,2)</f>
        <v>0</v>
      </c>
      <c r="BL170" s="17" t="s">
        <v>89</v>
      </c>
      <c r="BM170" s="162" t="s">
        <v>247</v>
      </c>
    </row>
    <row r="171" spans="1:65" s="11" customFormat="1" ht="10.199999999999999">
      <c r="B171" s="172"/>
      <c r="D171" s="165" t="s">
        <v>138</v>
      </c>
      <c r="E171" s="173" t="s">
        <v>1</v>
      </c>
      <c r="F171" s="174" t="s">
        <v>248</v>
      </c>
      <c r="H171" s="175">
        <v>24595.614000000001</v>
      </c>
      <c r="I171" s="176"/>
      <c r="L171" s="172"/>
      <c r="M171" s="177"/>
      <c r="N171" s="178"/>
      <c r="O171" s="178"/>
      <c r="P171" s="178"/>
      <c r="Q171" s="178"/>
      <c r="R171" s="178"/>
      <c r="S171" s="178"/>
      <c r="T171" s="179"/>
      <c r="AT171" s="173" t="s">
        <v>138</v>
      </c>
      <c r="AU171" s="173" t="s">
        <v>83</v>
      </c>
      <c r="AV171" s="11" t="s">
        <v>83</v>
      </c>
      <c r="AW171" s="11" t="s">
        <v>30</v>
      </c>
      <c r="AX171" s="11" t="s">
        <v>74</v>
      </c>
      <c r="AY171" s="173" t="s">
        <v>133</v>
      </c>
    </row>
    <row r="172" spans="1:65" s="12" customFormat="1" ht="10.199999999999999">
      <c r="B172" s="180"/>
      <c r="D172" s="165" t="s">
        <v>138</v>
      </c>
      <c r="E172" s="181" t="s">
        <v>1</v>
      </c>
      <c r="F172" s="182" t="s">
        <v>140</v>
      </c>
      <c r="H172" s="183">
        <v>24595.614000000001</v>
      </c>
      <c r="I172" s="184"/>
      <c r="L172" s="180"/>
      <c r="M172" s="185"/>
      <c r="N172" s="186"/>
      <c r="O172" s="186"/>
      <c r="P172" s="186"/>
      <c r="Q172" s="186"/>
      <c r="R172" s="186"/>
      <c r="S172" s="186"/>
      <c r="T172" s="187"/>
      <c r="AT172" s="181" t="s">
        <v>138</v>
      </c>
      <c r="AU172" s="181" t="s">
        <v>83</v>
      </c>
      <c r="AV172" s="12" t="s">
        <v>89</v>
      </c>
      <c r="AW172" s="12" t="s">
        <v>30</v>
      </c>
      <c r="AX172" s="12" t="s">
        <v>79</v>
      </c>
      <c r="AY172" s="181" t="s">
        <v>133</v>
      </c>
    </row>
    <row r="173" spans="1:65" s="2" customFormat="1" ht="21.75" customHeight="1">
      <c r="A173" s="32"/>
      <c r="B173" s="130"/>
      <c r="C173" s="151" t="s">
        <v>8</v>
      </c>
      <c r="D173" s="151" t="s">
        <v>131</v>
      </c>
      <c r="E173" s="152" t="s">
        <v>249</v>
      </c>
      <c r="F173" s="153" t="s">
        <v>250</v>
      </c>
      <c r="G173" s="154" t="s">
        <v>242</v>
      </c>
      <c r="H173" s="155">
        <v>2732.846</v>
      </c>
      <c r="I173" s="156"/>
      <c r="J173" s="157">
        <f>ROUND(I173*H173,2)</f>
        <v>0</v>
      </c>
      <c r="K173" s="153" t="s">
        <v>186</v>
      </c>
      <c r="L173" s="33"/>
      <c r="M173" s="158" t="s">
        <v>1</v>
      </c>
      <c r="N173" s="159" t="s">
        <v>39</v>
      </c>
      <c r="O173" s="58"/>
      <c r="P173" s="160">
        <f>O173*H173</f>
        <v>0</v>
      </c>
      <c r="Q173" s="160">
        <v>0</v>
      </c>
      <c r="R173" s="160">
        <f>Q173*H173</f>
        <v>0</v>
      </c>
      <c r="S173" s="160">
        <v>0</v>
      </c>
      <c r="T173" s="161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62" t="s">
        <v>89</v>
      </c>
      <c r="AT173" s="162" t="s">
        <v>131</v>
      </c>
      <c r="AU173" s="162" t="s">
        <v>83</v>
      </c>
      <c r="AY173" s="17" t="s">
        <v>133</v>
      </c>
      <c r="BE173" s="163">
        <f>IF(N173="základní",J173,0)</f>
        <v>0</v>
      </c>
      <c r="BF173" s="163">
        <f>IF(N173="snížená",J173,0)</f>
        <v>0</v>
      </c>
      <c r="BG173" s="163">
        <f>IF(N173="zákl. přenesená",J173,0)</f>
        <v>0</v>
      </c>
      <c r="BH173" s="163">
        <f>IF(N173="sníž. přenesená",J173,0)</f>
        <v>0</v>
      </c>
      <c r="BI173" s="163">
        <f>IF(N173="nulová",J173,0)</f>
        <v>0</v>
      </c>
      <c r="BJ173" s="17" t="s">
        <v>79</v>
      </c>
      <c r="BK173" s="163">
        <f>ROUND(I173*H173,2)</f>
        <v>0</v>
      </c>
      <c r="BL173" s="17" t="s">
        <v>89</v>
      </c>
      <c r="BM173" s="162" t="s">
        <v>251</v>
      </c>
    </row>
    <row r="174" spans="1:65" s="2" customFormat="1" ht="33" customHeight="1">
      <c r="A174" s="32"/>
      <c r="B174" s="130"/>
      <c r="C174" s="151" t="s">
        <v>252</v>
      </c>
      <c r="D174" s="151" t="s">
        <v>131</v>
      </c>
      <c r="E174" s="152" t="s">
        <v>253</v>
      </c>
      <c r="F174" s="153" t="s">
        <v>254</v>
      </c>
      <c r="G174" s="154" t="s">
        <v>242</v>
      </c>
      <c r="H174" s="155">
        <v>356.85</v>
      </c>
      <c r="I174" s="156"/>
      <c r="J174" s="157">
        <f>ROUND(I174*H174,2)</f>
        <v>0</v>
      </c>
      <c r="K174" s="153" t="s">
        <v>186</v>
      </c>
      <c r="L174" s="33"/>
      <c r="M174" s="158" t="s">
        <v>1</v>
      </c>
      <c r="N174" s="159" t="s">
        <v>39</v>
      </c>
      <c r="O174" s="58"/>
      <c r="P174" s="160">
        <f>O174*H174</f>
        <v>0</v>
      </c>
      <c r="Q174" s="160">
        <v>0</v>
      </c>
      <c r="R174" s="160">
        <f>Q174*H174</f>
        <v>0</v>
      </c>
      <c r="S174" s="160">
        <v>0</v>
      </c>
      <c r="T174" s="161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62" t="s">
        <v>89</v>
      </c>
      <c r="AT174" s="162" t="s">
        <v>131</v>
      </c>
      <c r="AU174" s="162" t="s">
        <v>83</v>
      </c>
      <c r="AY174" s="17" t="s">
        <v>133</v>
      </c>
      <c r="BE174" s="163">
        <f>IF(N174="základní",J174,0)</f>
        <v>0</v>
      </c>
      <c r="BF174" s="163">
        <f>IF(N174="snížená",J174,0)</f>
        <v>0</v>
      </c>
      <c r="BG174" s="163">
        <f>IF(N174="zákl. přenesená",J174,0)</f>
        <v>0</v>
      </c>
      <c r="BH174" s="163">
        <f>IF(N174="sníž. přenesená",J174,0)</f>
        <v>0</v>
      </c>
      <c r="BI174" s="163">
        <f>IF(N174="nulová",J174,0)</f>
        <v>0</v>
      </c>
      <c r="BJ174" s="17" t="s">
        <v>79</v>
      </c>
      <c r="BK174" s="163">
        <f>ROUND(I174*H174,2)</f>
        <v>0</v>
      </c>
      <c r="BL174" s="17" t="s">
        <v>89</v>
      </c>
      <c r="BM174" s="162" t="s">
        <v>255</v>
      </c>
    </row>
    <row r="175" spans="1:65" s="11" customFormat="1" ht="10.199999999999999">
      <c r="B175" s="172"/>
      <c r="D175" s="165" t="s">
        <v>138</v>
      </c>
      <c r="E175" s="173" t="s">
        <v>1</v>
      </c>
      <c r="F175" s="174" t="s">
        <v>256</v>
      </c>
      <c r="H175" s="175">
        <v>356.85</v>
      </c>
      <c r="I175" s="176"/>
      <c r="L175" s="172"/>
      <c r="M175" s="177"/>
      <c r="N175" s="178"/>
      <c r="O175" s="178"/>
      <c r="P175" s="178"/>
      <c r="Q175" s="178"/>
      <c r="R175" s="178"/>
      <c r="S175" s="178"/>
      <c r="T175" s="179"/>
      <c r="AT175" s="173" t="s">
        <v>138</v>
      </c>
      <c r="AU175" s="173" t="s">
        <v>83</v>
      </c>
      <c r="AV175" s="11" t="s">
        <v>83</v>
      </c>
      <c r="AW175" s="11" t="s">
        <v>30</v>
      </c>
      <c r="AX175" s="11" t="s">
        <v>74</v>
      </c>
      <c r="AY175" s="173" t="s">
        <v>133</v>
      </c>
    </row>
    <row r="176" spans="1:65" s="12" customFormat="1" ht="10.199999999999999">
      <c r="B176" s="180"/>
      <c r="D176" s="165" t="s">
        <v>138</v>
      </c>
      <c r="E176" s="181" t="s">
        <v>1</v>
      </c>
      <c r="F176" s="182" t="s">
        <v>140</v>
      </c>
      <c r="H176" s="183">
        <v>356.85</v>
      </c>
      <c r="I176" s="184"/>
      <c r="L176" s="180"/>
      <c r="M176" s="185"/>
      <c r="N176" s="186"/>
      <c r="O176" s="186"/>
      <c r="P176" s="186"/>
      <c r="Q176" s="186"/>
      <c r="R176" s="186"/>
      <c r="S176" s="186"/>
      <c r="T176" s="187"/>
      <c r="AT176" s="181" t="s">
        <v>138</v>
      </c>
      <c r="AU176" s="181" t="s">
        <v>83</v>
      </c>
      <c r="AV176" s="12" t="s">
        <v>89</v>
      </c>
      <c r="AW176" s="12" t="s">
        <v>30</v>
      </c>
      <c r="AX176" s="12" t="s">
        <v>79</v>
      </c>
      <c r="AY176" s="181" t="s">
        <v>133</v>
      </c>
    </row>
    <row r="177" spans="1:65" s="2" customFormat="1" ht="33" customHeight="1">
      <c r="A177" s="32"/>
      <c r="B177" s="130"/>
      <c r="C177" s="151" t="s">
        <v>257</v>
      </c>
      <c r="D177" s="151" t="s">
        <v>131</v>
      </c>
      <c r="E177" s="152" t="s">
        <v>258</v>
      </c>
      <c r="F177" s="153" t="s">
        <v>259</v>
      </c>
      <c r="G177" s="154" t="s">
        <v>242</v>
      </c>
      <c r="H177" s="155">
        <v>1155.6199999999999</v>
      </c>
      <c r="I177" s="156"/>
      <c r="J177" s="157">
        <f>ROUND(I177*H177,2)</f>
        <v>0</v>
      </c>
      <c r="K177" s="153" t="s">
        <v>186</v>
      </c>
      <c r="L177" s="33"/>
      <c r="M177" s="158" t="s">
        <v>1</v>
      </c>
      <c r="N177" s="159" t="s">
        <v>39</v>
      </c>
      <c r="O177" s="58"/>
      <c r="P177" s="160">
        <f>O177*H177</f>
        <v>0</v>
      </c>
      <c r="Q177" s="160">
        <v>0</v>
      </c>
      <c r="R177" s="160">
        <f>Q177*H177</f>
        <v>0</v>
      </c>
      <c r="S177" s="160">
        <v>0</v>
      </c>
      <c r="T177" s="161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62" t="s">
        <v>89</v>
      </c>
      <c r="AT177" s="162" t="s">
        <v>131</v>
      </c>
      <c r="AU177" s="162" t="s">
        <v>83</v>
      </c>
      <c r="AY177" s="17" t="s">
        <v>133</v>
      </c>
      <c r="BE177" s="163">
        <f>IF(N177="základní",J177,0)</f>
        <v>0</v>
      </c>
      <c r="BF177" s="163">
        <f>IF(N177="snížená",J177,0)</f>
        <v>0</v>
      </c>
      <c r="BG177" s="163">
        <f>IF(N177="zákl. přenesená",J177,0)</f>
        <v>0</v>
      </c>
      <c r="BH177" s="163">
        <f>IF(N177="sníž. přenesená",J177,0)</f>
        <v>0</v>
      </c>
      <c r="BI177" s="163">
        <f>IF(N177="nulová",J177,0)</f>
        <v>0</v>
      </c>
      <c r="BJ177" s="17" t="s">
        <v>79</v>
      </c>
      <c r="BK177" s="163">
        <f>ROUND(I177*H177,2)</f>
        <v>0</v>
      </c>
      <c r="BL177" s="17" t="s">
        <v>89</v>
      </c>
      <c r="BM177" s="162" t="s">
        <v>260</v>
      </c>
    </row>
    <row r="178" spans="1:65" s="2" customFormat="1" ht="33" customHeight="1">
      <c r="A178" s="32"/>
      <c r="B178" s="130"/>
      <c r="C178" s="151" t="s">
        <v>261</v>
      </c>
      <c r="D178" s="151" t="s">
        <v>131</v>
      </c>
      <c r="E178" s="152" t="s">
        <v>262</v>
      </c>
      <c r="F178" s="153" t="s">
        <v>263</v>
      </c>
      <c r="G178" s="154" t="s">
        <v>242</v>
      </c>
      <c r="H178" s="155">
        <v>1282.376</v>
      </c>
      <c r="I178" s="156"/>
      <c r="J178" s="157">
        <f>ROUND(I178*H178,2)</f>
        <v>0</v>
      </c>
      <c r="K178" s="153" t="s">
        <v>186</v>
      </c>
      <c r="L178" s="33"/>
      <c r="M178" s="188" t="s">
        <v>1</v>
      </c>
      <c r="N178" s="189" t="s">
        <v>39</v>
      </c>
      <c r="O178" s="190"/>
      <c r="P178" s="191">
        <f>O178*H178</f>
        <v>0</v>
      </c>
      <c r="Q178" s="191">
        <v>0</v>
      </c>
      <c r="R178" s="191">
        <f>Q178*H178</f>
        <v>0</v>
      </c>
      <c r="S178" s="191">
        <v>0</v>
      </c>
      <c r="T178" s="192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62" t="s">
        <v>89</v>
      </c>
      <c r="AT178" s="162" t="s">
        <v>131</v>
      </c>
      <c r="AU178" s="162" t="s">
        <v>83</v>
      </c>
      <c r="AY178" s="17" t="s">
        <v>133</v>
      </c>
      <c r="BE178" s="163">
        <f>IF(N178="základní",J178,0)</f>
        <v>0</v>
      </c>
      <c r="BF178" s="163">
        <f>IF(N178="snížená",J178,0)</f>
        <v>0</v>
      </c>
      <c r="BG178" s="163">
        <f>IF(N178="zákl. přenesená",J178,0)</f>
        <v>0</v>
      </c>
      <c r="BH178" s="163">
        <f>IF(N178="sníž. přenesená",J178,0)</f>
        <v>0</v>
      </c>
      <c r="BI178" s="163">
        <f>IF(N178="nulová",J178,0)</f>
        <v>0</v>
      </c>
      <c r="BJ178" s="17" t="s">
        <v>79</v>
      </c>
      <c r="BK178" s="163">
        <f>ROUND(I178*H178,2)</f>
        <v>0</v>
      </c>
      <c r="BL178" s="17" t="s">
        <v>89</v>
      </c>
      <c r="BM178" s="162" t="s">
        <v>264</v>
      </c>
    </row>
    <row r="179" spans="1:65" s="2" customFormat="1" ht="6.9" customHeight="1">
      <c r="A179" s="32"/>
      <c r="B179" s="47"/>
      <c r="C179" s="48"/>
      <c r="D179" s="48"/>
      <c r="E179" s="48"/>
      <c r="F179" s="48"/>
      <c r="G179" s="48"/>
      <c r="H179" s="48"/>
      <c r="I179" s="122"/>
      <c r="J179" s="48"/>
      <c r="K179" s="48"/>
      <c r="L179" s="33"/>
      <c r="M179" s="32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</row>
  </sheetData>
  <autoFilter ref="C128:K178"/>
  <mergeCells count="14">
    <mergeCell ref="D107:F107"/>
    <mergeCell ref="E119:H119"/>
    <mergeCell ref="E121:H121"/>
    <mergeCell ref="L2:V2"/>
    <mergeCell ref="E87:H87"/>
    <mergeCell ref="D103:F103"/>
    <mergeCell ref="D104:F104"/>
    <mergeCell ref="D105:F105"/>
    <mergeCell ref="D106:F106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97"/>
  <sheetViews>
    <sheetView showGridLines="0" workbookViewId="0">
      <selection activeCell="V246" sqref="V246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93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93"/>
      <c r="L2" s="267" t="s">
        <v>5</v>
      </c>
      <c r="M2" s="252"/>
      <c r="N2" s="252"/>
      <c r="O2" s="252"/>
      <c r="P2" s="252"/>
      <c r="Q2" s="252"/>
      <c r="R2" s="252"/>
      <c r="S2" s="252"/>
      <c r="T2" s="252"/>
      <c r="U2" s="252"/>
      <c r="V2" s="252"/>
      <c r="AT2" s="17" t="s">
        <v>88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94"/>
      <c r="J3" s="19"/>
      <c r="K3" s="19"/>
      <c r="L3" s="20"/>
      <c r="AT3" s="17" t="s">
        <v>83</v>
      </c>
    </row>
    <row r="4" spans="1:46" s="1" customFormat="1" ht="24.9" customHeight="1">
      <c r="B4" s="20"/>
      <c r="D4" s="21" t="s">
        <v>98</v>
      </c>
      <c r="I4" s="93"/>
      <c r="L4" s="20"/>
      <c r="M4" s="95" t="s">
        <v>10</v>
      </c>
      <c r="AT4" s="17" t="s">
        <v>3</v>
      </c>
    </row>
    <row r="5" spans="1:46" s="1" customFormat="1" ht="6.9" customHeight="1">
      <c r="B5" s="20"/>
      <c r="I5" s="93"/>
      <c r="L5" s="20"/>
    </row>
    <row r="6" spans="1:46" s="1" customFormat="1" ht="12" customHeight="1">
      <c r="B6" s="20"/>
      <c r="D6" s="27" t="s">
        <v>15</v>
      </c>
      <c r="I6" s="93"/>
      <c r="L6" s="20"/>
    </row>
    <row r="7" spans="1:46" s="1" customFormat="1" ht="16.5" customHeight="1">
      <c r="B7" s="20"/>
      <c r="E7" s="268" t="str">
        <f>'Rekapitulace stavby'!K6</f>
        <v>Regenerace sídliště Muglinov-10.etapa-ul.Vdovská</v>
      </c>
      <c r="F7" s="269"/>
      <c r="G7" s="269"/>
      <c r="H7" s="269"/>
      <c r="I7" s="93"/>
      <c r="L7" s="20"/>
    </row>
    <row r="8" spans="1:46" s="2" customFormat="1" ht="12" customHeight="1">
      <c r="A8" s="32"/>
      <c r="B8" s="33"/>
      <c r="C8" s="32"/>
      <c r="D8" s="27" t="s">
        <v>99</v>
      </c>
      <c r="E8" s="32"/>
      <c r="F8" s="32"/>
      <c r="G8" s="32"/>
      <c r="H8" s="32"/>
      <c r="I8" s="96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9" t="s">
        <v>265</v>
      </c>
      <c r="F9" s="270"/>
      <c r="G9" s="270"/>
      <c r="H9" s="270"/>
      <c r="I9" s="96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3"/>
      <c r="C10" s="32"/>
      <c r="D10" s="32"/>
      <c r="E10" s="32"/>
      <c r="F10" s="32"/>
      <c r="G10" s="32"/>
      <c r="H10" s="32"/>
      <c r="I10" s="96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97" t="s">
        <v>18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19</v>
      </c>
      <c r="E12" s="32"/>
      <c r="F12" s="25" t="s">
        <v>20</v>
      </c>
      <c r="G12" s="32"/>
      <c r="H12" s="32"/>
      <c r="I12" s="97" t="s">
        <v>21</v>
      </c>
      <c r="J12" s="55" t="str">
        <f>'Rekapitulace stavby'!AN8</f>
        <v>15. 6. 2020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96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97" t="s">
        <v>24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25</v>
      </c>
      <c r="F15" s="32"/>
      <c r="G15" s="32"/>
      <c r="H15" s="32"/>
      <c r="I15" s="97" t="s">
        <v>26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96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7" t="s">
        <v>24</v>
      </c>
      <c r="J17" s="28">
        <f>'Rekapitulace stavby'!AN13</f>
        <v>0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71" t="str">
        <f>'Rekapitulace stavby'!E14</f>
        <v>Ing.Martin Krejčí</v>
      </c>
      <c r="F18" s="251"/>
      <c r="G18" s="251"/>
      <c r="H18" s="251"/>
      <c r="I18" s="97" t="s">
        <v>26</v>
      </c>
      <c r="J18" s="28">
        <f>'Rekapitulace stavby'!AN14</f>
        <v>0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96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28</v>
      </c>
      <c r="E20" s="32"/>
      <c r="F20" s="32"/>
      <c r="G20" s="32"/>
      <c r="H20" s="32"/>
      <c r="I20" s="97" t="s">
        <v>24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29</v>
      </c>
      <c r="F21" s="32"/>
      <c r="G21" s="32"/>
      <c r="H21" s="32"/>
      <c r="I21" s="97" t="s">
        <v>26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96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31</v>
      </c>
      <c r="E23" s="32"/>
      <c r="F23" s="32"/>
      <c r="G23" s="32"/>
      <c r="H23" s="32"/>
      <c r="I23" s="97" t="s">
        <v>24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32</v>
      </c>
      <c r="F24" s="32"/>
      <c r="G24" s="32"/>
      <c r="H24" s="32"/>
      <c r="I24" s="97" t="s">
        <v>26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96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33</v>
      </c>
      <c r="E26" s="32"/>
      <c r="F26" s="32"/>
      <c r="G26" s="32"/>
      <c r="H26" s="32"/>
      <c r="I26" s="96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8"/>
      <c r="B27" s="99"/>
      <c r="C27" s="98"/>
      <c r="D27" s="98"/>
      <c r="E27" s="256" t="s">
        <v>1</v>
      </c>
      <c r="F27" s="256"/>
      <c r="G27" s="256"/>
      <c r="H27" s="256"/>
      <c r="I27" s="100"/>
      <c r="J27" s="98"/>
      <c r="K27" s="98"/>
      <c r="L27" s="101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96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102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" customHeight="1">
      <c r="A30" s="32"/>
      <c r="B30" s="33"/>
      <c r="C30" s="32"/>
      <c r="D30" s="25" t="s">
        <v>101</v>
      </c>
      <c r="E30" s="32"/>
      <c r="F30" s="32"/>
      <c r="G30" s="32"/>
      <c r="H30" s="32"/>
      <c r="I30" s="96"/>
      <c r="J30" s="103">
        <f>J96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" customHeight="1">
      <c r="A31" s="32"/>
      <c r="B31" s="33"/>
      <c r="C31" s="32"/>
      <c r="D31" s="104" t="s">
        <v>102</v>
      </c>
      <c r="E31" s="32"/>
      <c r="F31" s="32"/>
      <c r="G31" s="32"/>
      <c r="H31" s="32"/>
      <c r="I31" s="96"/>
      <c r="J31" s="103">
        <f>J111</f>
        <v>0</v>
      </c>
      <c r="K31" s="32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105" t="s">
        <v>34</v>
      </c>
      <c r="E32" s="32"/>
      <c r="F32" s="32"/>
      <c r="G32" s="32"/>
      <c r="H32" s="32"/>
      <c r="I32" s="96"/>
      <c r="J32" s="71">
        <f>ROUND(J30 + J31,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" customHeight="1">
      <c r="A33" s="32"/>
      <c r="B33" s="33"/>
      <c r="C33" s="32"/>
      <c r="D33" s="66"/>
      <c r="E33" s="66"/>
      <c r="F33" s="66"/>
      <c r="G33" s="66"/>
      <c r="H33" s="66"/>
      <c r="I33" s="102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32"/>
      <c r="F34" s="36" t="s">
        <v>36</v>
      </c>
      <c r="G34" s="32"/>
      <c r="H34" s="32"/>
      <c r="I34" s="106" t="s">
        <v>35</v>
      </c>
      <c r="J34" s="36" t="s">
        <v>37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customHeight="1">
      <c r="A35" s="32"/>
      <c r="B35" s="33"/>
      <c r="C35" s="32"/>
      <c r="D35" s="107" t="s">
        <v>38</v>
      </c>
      <c r="E35" s="27" t="s">
        <v>39</v>
      </c>
      <c r="F35" s="108">
        <f>ROUND((SUM(BE111:BE118) + SUM(BE138:BE496)),  2)</f>
        <v>0</v>
      </c>
      <c r="G35" s="32"/>
      <c r="H35" s="32"/>
      <c r="I35" s="109">
        <v>0.21</v>
      </c>
      <c r="J35" s="108">
        <f>ROUND(((SUM(BE111:BE118) + SUM(BE138:BE496))*I35),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customHeight="1">
      <c r="A36" s="32"/>
      <c r="B36" s="33"/>
      <c r="C36" s="32"/>
      <c r="D36" s="32"/>
      <c r="E36" s="27" t="s">
        <v>40</v>
      </c>
      <c r="F36" s="108">
        <f>ROUND((SUM(BF111:BF118) + SUM(BF138:BF496)),  2)</f>
        <v>0</v>
      </c>
      <c r="G36" s="32"/>
      <c r="H36" s="32"/>
      <c r="I36" s="109">
        <v>0.15</v>
      </c>
      <c r="J36" s="108">
        <f>ROUND(((SUM(BF111:BF118) + SUM(BF138:BF496))*I36),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41</v>
      </c>
      <c r="F37" s="108">
        <f>ROUND((SUM(BG111:BG118) + SUM(BG138:BG496)),  2)</f>
        <v>0</v>
      </c>
      <c r="G37" s="32"/>
      <c r="H37" s="32"/>
      <c r="I37" s="109">
        <v>0.21</v>
      </c>
      <c r="J37" s="108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" hidden="1" customHeight="1">
      <c r="A38" s="32"/>
      <c r="B38" s="33"/>
      <c r="C38" s="32"/>
      <c r="D38" s="32"/>
      <c r="E38" s="27" t="s">
        <v>42</v>
      </c>
      <c r="F38" s="108">
        <f>ROUND((SUM(BH111:BH118) + SUM(BH138:BH496)),  2)</f>
        <v>0</v>
      </c>
      <c r="G38" s="32"/>
      <c r="H38" s="32"/>
      <c r="I38" s="109">
        <v>0.15</v>
      </c>
      <c r="J38" s="108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" hidden="1" customHeight="1">
      <c r="A39" s="32"/>
      <c r="B39" s="33"/>
      <c r="C39" s="32"/>
      <c r="D39" s="32"/>
      <c r="E39" s="27" t="s">
        <v>43</v>
      </c>
      <c r="F39" s="108">
        <f>ROUND((SUM(BI111:BI118) + SUM(BI138:BI496)),  2)</f>
        <v>0</v>
      </c>
      <c r="G39" s="32"/>
      <c r="H39" s="32"/>
      <c r="I39" s="109">
        <v>0</v>
      </c>
      <c r="J39" s="108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" customHeight="1">
      <c r="A40" s="32"/>
      <c r="B40" s="33"/>
      <c r="C40" s="32"/>
      <c r="D40" s="32"/>
      <c r="E40" s="32"/>
      <c r="F40" s="32"/>
      <c r="G40" s="32"/>
      <c r="H40" s="32"/>
      <c r="I40" s="96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10"/>
      <c r="D41" s="111" t="s">
        <v>44</v>
      </c>
      <c r="E41" s="60"/>
      <c r="F41" s="60"/>
      <c r="G41" s="112" t="s">
        <v>45</v>
      </c>
      <c r="H41" s="113" t="s">
        <v>46</v>
      </c>
      <c r="I41" s="114"/>
      <c r="J41" s="115">
        <f>SUM(J32:J39)</f>
        <v>0</v>
      </c>
      <c r="K41" s="116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" customHeight="1">
      <c r="A42" s="32"/>
      <c r="B42" s="33"/>
      <c r="C42" s="32"/>
      <c r="D42" s="32"/>
      <c r="E42" s="32"/>
      <c r="F42" s="32"/>
      <c r="G42" s="32"/>
      <c r="H42" s="32"/>
      <c r="I42" s="96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" customHeight="1">
      <c r="B43" s="20"/>
      <c r="I43" s="93"/>
      <c r="L43" s="20"/>
    </row>
    <row r="44" spans="1:31" s="1" customFormat="1" ht="14.4" customHeight="1">
      <c r="B44" s="20"/>
      <c r="I44" s="93"/>
      <c r="L44" s="20"/>
    </row>
    <row r="45" spans="1:31" s="1" customFormat="1" ht="14.4" customHeight="1">
      <c r="B45" s="20"/>
      <c r="I45" s="93"/>
      <c r="L45" s="20"/>
    </row>
    <row r="46" spans="1:31" s="1" customFormat="1" ht="14.4" customHeight="1">
      <c r="B46" s="20"/>
      <c r="I46" s="93"/>
      <c r="L46" s="20"/>
    </row>
    <row r="47" spans="1:31" s="1" customFormat="1" ht="14.4" customHeight="1">
      <c r="B47" s="20"/>
      <c r="I47" s="93"/>
      <c r="L47" s="20"/>
    </row>
    <row r="48" spans="1:31" s="1" customFormat="1" ht="14.4" customHeight="1">
      <c r="B48" s="20"/>
      <c r="I48" s="93"/>
      <c r="L48" s="20"/>
    </row>
    <row r="49" spans="1:31" s="1" customFormat="1" ht="14.4" customHeight="1">
      <c r="B49" s="20"/>
      <c r="I49" s="93"/>
      <c r="L49" s="20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117"/>
      <c r="J50" s="44"/>
      <c r="K50" s="44"/>
      <c r="L50" s="42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2"/>
      <c r="B61" s="33"/>
      <c r="C61" s="32"/>
      <c r="D61" s="45" t="s">
        <v>49</v>
      </c>
      <c r="E61" s="35"/>
      <c r="F61" s="118" t="s">
        <v>50</v>
      </c>
      <c r="G61" s="45" t="s">
        <v>49</v>
      </c>
      <c r="H61" s="35"/>
      <c r="I61" s="119"/>
      <c r="J61" s="120" t="s">
        <v>50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2"/>
      <c r="B65" s="33"/>
      <c r="C65" s="32"/>
      <c r="D65" s="43" t="s">
        <v>51</v>
      </c>
      <c r="E65" s="46"/>
      <c r="F65" s="46"/>
      <c r="G65" s="43" t="s">
        <v>52</v>
      </c>
      <c r="H65" s="46"/>
      <c r="I65" s="121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2"/>
      <c r="B76" s="33"/>
      <c r="C76" s="32"/>
      <c r="D76" s="45" t="s">
        <v>49</v>
      </c>
      <c r="E76" s="35"/>
      <c r="F76" s="118" t="s">
        <v>50</v>
      </c>
      <c r="G76" s="45" t="s">
        <v>49</v>
      </c>
      <c r="H76" s="35"/>
      <c r="I76" s="119"/>
      <c r="J76" s="120" t="s">
        <v>50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122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123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103</v>
      </c>
      <c r="D82" s="32"/>
      <c r="E82" s="32"/>
      <c r="F82" s="32"/>
      <c r="G82" s="32"/>
      <c r="H82" s="32"/>
      <c r="I82" s="96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96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15</v>
      </c>
      <c r="D84" s="32"/>
      <c r="E84" s="32"/>
      <c r="F84" s="32"/>
      <c r="G84" s="32"/>
      <c r="H84" s="32"/>
      <c r="I84" s="96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68" t="str">
        <f>E7</f>
        <v>Regenerace sídliště Muglinov-10.etapa-ul.Vdovská</v>
      </c>
      <c r="F85" s="269"/>
      <c r="G85" s="269"/>
      <c r="H85" s="269"/>
      <c r="I85" s="96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99</v>
      </c>
      <c r="D86" s="32"/>
      <c r="E86" s="32"/>
      <c r="F86" s="32"/>
      <c r="G86" s="32"/>
      <c r="H86" s="32"/>
      <c r="I86" s="96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9" t="str">
        <f>E9</f>
        <v>3 - SO 02 Místní komunikace</v>
      </c>
      <c r="F87" s="270"/>
      <c r="G87" s="270"/>
      <c r="H87" s="270"/>
      <c r="I87" s="96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96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19</v>
      </c>
      <c r="D89" s="32"/>
      <c r="E89" s="32"/>
      <c r="F89" s="25" t="str">
        <f>F12</f>
        <v xml:space="preserve"> </v>
      </c>
      <c r="G89" s="32"/>
      <c r="H89" s="32"/>
      <c r="I89" s="97" t="s">
        <v>21</v>
      </c>
      <c r="J89" s="55" t="str">
        <f>IF(J12="","",J12)</f>
        <v>15. 6. 2020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96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40.049999999999997" customHeight="1">
      <c r="A91" s="32"/>
      <c r="B91" s="33"/>
      <c r="C91" s="27" t="s">
        <v>23</v>
      </c>
      <c r="D91" s="32"/>
      <c r="E91" s="32"/>
      <c r="F91" s="25" t="str">
        <f>E15</f>
        <v>Statutární město Ostrava,MOb Slezská Ostrava</v>
      </c>
      <c r="G91" s="32"/>
      <c r="H91" s="32"/>
      <c r="I91" s="97" t="s">
        <v>28</v>
      </c>
      <c r="J91" s="30" t="str">
        <f>E21</f>
        <v>HaskoningDHV Czech Republic,spol.s.r.o.,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27</v>
      </c>
      <c r="D92" s="32"/>
      <c r="E92" s="32"/>
      <c r="F92" s="25" t="str">
        <f>IF(E18="","",E18)</f>
        <v>Ing.Martin Krejčí</v>
      </c>
      <c r="G92" s="32"/>
      <c r="H92" s="32"/>
      <c r="I92" s="97" t="s">
        <v>31</v>
      </c>
      <c r="J92" s="30" t="str">
        <f>E24</f>
        <v>Pflegrová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6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24" t="s">
        <v>104</v>
      </c>
      <c r="D94" s="110"/>
      <c r="E94" s="110"/>
      <c r="F94" s="110"/>
      <c r="G94" s="110"/>
      <c r="H94" s="110"/>
      <c r="I94" s="125"/>
      <c r="J94" s="126" t="s">
        <v>105</v>
      </c>
      <c r="K94" s="110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6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27" t="s">
        <v>106</v>
      </c>
      <c r="D96" s="32"/>
      <c r="E96" s="32"/>
      <c r="F96" s="32"/>
      <c r="G96" s="32"/>
      <c r="H96" s="32"/>
      <c r="I96" s="96"/>
      <c r="J96" s="71">
        <f>J138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107</v>
      </c>
    </row>
    <row r="97" spans="1:65" s="13" customFormat="1" ht="24.9" customHeight="1">
      <c r="B97" s="193"/>
      <c r="D97" s="194" t="s">
        <v>177</v>
      </c>
      <c r="E97" s="195"/>
      <c r="F97" s="195"/>
      <c r="G97" s="195"/>
      <c r="H97" s="195"/>
      <c r="I97" s="196"/>
      <c r="J97" s="197">
        <f>J139</f>
        <v>0</v>
      </c>
      <c r="L97" s="193"/>
    </row>
    <row r="98" spans="1:65" s="14" customFormat="1" ht="19.95" customHeight="1">
      <c r="B98" s="198"/>
      <c r="D98" s="199" t="s">
        <v>266</v>
      </c>
      <c r="E98" s="200"/>
      <c r="F98" s="200"/>
      <c r="G98" s="200"/>
      <c r="H98" s="200"/>
      <c r="I98" s="201"/>
      <c r="J98" s="202">
        <f>J140</f>
        <v>0</v>
      </c>
      <c r="L98" s="198"/>
    </row>
    <row r="99" spans="1:65" s="14" customFormat="1" ht="19.95" customHeight="1">
      <c r="B99" s="198"/>
      <c r="D99" s="199" t="s">
        <v>178</v>
      </c>
      <c r="E99" s="200"/>
      <c r="F99" s="200"/>
      <c r="G99" s="200"/>
      <c r="H99" s="200"/>
      <c r="I99" s="201"/>
      <c r="J99" s="202">
        <f>J160</f>
        <v>0</v>
      </c>
      <c r="L99" s="198"/>
    </row>
    <row r="100" spans="1:65" s="14" customFormat="1" ht="19.95" customHeight="1">
      <c r="B100" s="198"/>
      <c r="D100" s="199" t="s">
        <v>267</v>
      </c>
      <c r="E100" s="200"/>
      <c r="F100" s="200"/>
      <c r="G100" s="200"/>
      <c r="H100" s="200"/>
      <c r="I100" s="201"/>
      <c r="J100" s="202">
        <f>J221</f>
        <v>0</v>
      </c>
      <c r="L100" s="198"/>
    </row>
    <row r="101" spans="1:65" s="14" customFormat="1" ht="19.95" customHeight="1">
      <c r="B101" s="198"/>
      <c r="D101" s="199" t="s">
        <v>268</v>
      </c>
      <c r="E101" s="200"/>
      <c r="F101" s="200"/>
      <c r="G101" s="200"/>
      <c r="H101" s="200"/>
      <c r="I101" s="201"/>
      <c r="J101" s="202">
        <f>J227</f>
        <v>0</v>
      </c>
      <c r="L101" s="198"/>
    </row>
    <row r="102" spans="1:65" s="14" customFormat="1" ht="19.95" customHeight="1">
      <c r="B102" s="198"/>
      <c r="D102" s="199" t="s">
        <v>269</v>
      </c>
      <c r="E102" s="200"/>
      <c r="F102" s="200"/>
      <c r="G102" s="200"/>
      <c r="H102" s="200"/>
      <c r="I102" s="201"/>
      <c r="J102" s="202">
        <f>J257</f>
        <v>0</v>
      </c>
      <c r="L102" s="198"/>
    </row>
    <row r="103" spans="1:65" s="14" customFormat="1" ht="19.95" customHeight="1">
      <c r="B103" s="198"/>
      <c r="D103" s="199" t="s">
        <v>270</v>
      </c>
      <c r="E103" s="200"/>
      <c r="F103" s="200"/>
      <c r="G103" s="200"/>
      <c r="H103" s="200"/>
      <c r="I103" s="201"/>
      <c r="J103" s="202">
        <f>J259</f>
        <v>0</v>
      </c>
      <c r="L103" s="198"/>
    </row>
    <row r="104" spans="1:65" s="14" customFormat="1" ht="19.95" customHeight="1">
      <c r="B104" s="198"/>
      <c r="D104" s="199" t="s">
        <v>271</v>
      </c>
      <c r="E104" s="200"/>
      <c r="F104" s="200"/>
      <c r="G104" s="200"/>
      <c r="H104" s="200"/>
      <c r="I104" s="201"/>
      <c r="J104" s="202">
        <f>J362</f>
        <v>0</v>
      </c>
      <c r="L104" s="198"/>
    </row>
    <row r="105" spans="1:65" s="14" customFormat="1" ht="19.95" customHeight="1">
      <c r="B105" s="198"/>
      <c r="D105" s="199" t="s">
        <v>272</v>
      </c>
      <c r="E105" s="200"/>
      <c r="F105" s="200"/>
      <c r="G105" s="200"/>
      <c r="H105" s="200"/>
      <c r="I105" s="201"/>
      <c r="J105" s="202">
        <f>J383</f>
        <v>0</v>
      </c>
      <c r="L105" s="198"/>
    </row>
    <row r="106" spans="1:65" s="14" customFormat="1" ht="19.95" customHeight="1">
      <c r="B106" s="198"/>
      <c r="D106" s="199" t="s">
        <v>273</v>
      </c>
      <c r="E106" s="200"/>
      <c r="F106" s="200"/>
      <c r="G106" s="200"/>
      <c r="H106" s="200"/>
      <c r="I106" s="201"/>
      <c r="J106" s="202">
        <f>J490</f>
        <v>0</v>
      </c>
      <c r="L106" s="198"/>
    </row>
    <row r="107" spans="1:65" s="13" customFormat="1" ht="24.9" customHeight="1">
      <c r="B107" s="193"/>
      <c r="D107" s="194" t="s">
        <v>274</v>
      </c>
      <c r="E107" s="195"/>
      <c r="F107" s="195"/>
      <c r="G107" s="195"/>
      <c r="H107" s="195"/>
      <c r="I107" s="196"/>
      <c r="J107" s="197">
        <f>J492</f>
        <v>0</v>
      </c>
      <c r="L107" s="193"/>
    </row>
    <row r="108" spans="1:65" s="14" customFormat="1" ht="19.95" customHeight="1">
      <c r="B108" s="198"/>
      <c r="D108" s="199" t="s">
        <v>275</v>
      </c>
      <c r="E108" s="200"/>
      <c r="F108" s="200"/>
      <c r="G108" s="200"/>
      <c r="H108" s="200"/>
      <c r="I108" s="201"/>
      <c r="J108" s="202">
        <f>J493</f>
        <v>0</v>
      </c>
      <c r="L108" s="198"/>
    </row>
    <row r="109" spans="1:65" s="2" customFormat="1" ht="21.75" customHeight="1">
      <c r="A109" s="32"/>
      <c r="B109" s="33"/>
      <c r="C109" s="32"/>
      <c r="D109" s="32"/>
      <c r="E109" s="32"/>
      <c r="F109" s="32"/>
      <c r="G109" s="32"/>
      <c r="H109" s="32"/>
      <c r="I109" s="96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65" s="2" customFormat="1" ht="6.9" customHeight="1">
      <c r="A110" s="32"/>
      <c r="B110" s="33"/>
      <c r="C110" s="32"/>
      <c r="D110" s="32"/>
      <c r="E110" s="32"/>
      <c r="F110" s="32"/>
      <c r="G110" s="32"/>
      <c r="H110" s="32"/>
      <c r="I110" s="96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65" s="2" customFormat="1" ht="29.25" customHeight="1">
      <c r="A111" s="32"/>
      <c r="B111" s="33"/>
      <c r="C111" s="127" t="s">
        <v>108</v>
      </c>
      <c r="D111" s="32"/>
      <c r="E111" s="32"/>
      <c r="F111" s="32"/>
      <c r="G111" s="32"/>
      <c r="H111" s="32"/>
      <c r="I111" s="96"/>
      <c r="J111" s="128">
        <f>ROUND(J112 + J113 + J114 + J115 + J116 + J117,2)</f>
        <v>0</v>
      </c>
      <c r="K111" s="32"/>
      <c r="L111" s="42"/>
      <c r="N111" s="129" t="s">
        <v>38</v>
      </c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65" s="2" customFormat="1" ht="18" customHeight="1">
      <c r="A112" s="32"/>
      <c r="B112" s="130"/>
      <c r="C112" s="96"/>
      <c r="D112" s="272" t="s">
        <v>109</v>
      </c>
      <c r="E112" s="273"/>
      <c r="F112" s="273"/>
      <c r="G112" s="96"/>
      <c r="H112" s="96"/>
      <c r="I112" s="96"/>
      <c r="J112" s="132">
        <v>0</v>
      </c>
      <c r="K112" s="96"/>
      <c r="L112" s="133"/>
      <c r="M112" s="134"/>
      <c r="N112" s="135" t="s">
        <v>39</v>
      </c>
      <c r="O112" s="134"/>
      <c r="P112" s="134"/>
      <c r="Q112" s="134"/>
      <c r="R112" s="134"/>
      <c r="S112" s="96"/>
      <c r="T112" s="96"/>
      <c r="U112" s="96"/>
      <c r="V112" s="96"/>
      <c r="W112" s="96"/>
      <c r="X112" s="96"/>
      <c r="Y112" s="96"/>
      <c r="Z112" s="96"/>
      <c r="AA112" s="96"/>
      <c r="AB112" s="96"/>
      <c r="AC112" s="96"/>
      <c r="AD112" s="96"/>
      <c r="AE112" s="96"/>
      <c r="AF112" s="134"/>
      <c r="AG112" s="134"/>
      <c r="AH112" s="134"/>
      <c r="AI112" s="134"/>
      <c r="AJ112" s="134"/>
      <c r="AK112" s="134"/>
      <c r="AL112" s="134"/>
      <c r="AM112" s="134"/>
      <c r="AN112" s="134"/>
      <c r="AO112" s="134"/>
      <c r="AP112" s="134"/>
      <c r="AQ112" s="134"/>
      <c r="AR112" s="134"/>
      <c r="AS112" s="134"/>
      <c r="AT112" s="134"/>
      <c r="AU112" s="134"/>
      <c r="AV112" s="134"/>
      <c r="AW112" s="134"/>
      <c r="AX112" s="134"/>
      <c r="AY112" s="136" t="s">
        <v>110</v>
      </c>
      <c r="AZ112" s="134"/>
      <c r="BA112" s="134"/>
      <c r="BB112" s="134"/>
      <c r="BC112" s="134"/>
      <c r="BD112" s="134"/>
      <c r="BE112" s="137">
        <f t="shared" ref="BE112:BE117" si="0">IF(N112="základní",J112,0)</f>
        <v>0</v>
      </c>
      <c r="BF112" s="137">
        <f t="shared" ref="BF112:BF117" si="1">IF(N112="snížená",J112,0)</f>
        <v>0</v>
      </c>
      <c r="BG112" s="137">
        <f t="shared" ref="BG112:BG117" si="2">IF(N112="zákl. přenesená",J112,0)</f>
        <v>0</v>
      </c>
      <c r="BH112" s="137">
        <f t="shared" ref="BH112:BH117" si="3">IF(N112="sníž. přenesená",J112,0)</f>
        <v>0</v>
      </c>
      <c r="BI112" s="137">
        <f t="shared" ref="BI112:BI117" si="4">IF(N112="nulová",J112,0)</f>
        <v>0</v>
      </c>
      <c r="BJ112" s="136" t="s">
        <v>79</v>
      </c>
      <c r="BK112" s="134"/>
      <c r="BL112" s="134"/>
      <c r="BM112" s="134"/>
    </row>
    <row r="113" spans="1:65" s="2" customFormat="1" ht="18" customHeight="1">
      <c r="A113" s="32"/>
      <c r="B113" s="130"/>
      <c r="C113" s="96"/>
      <c r="D113" s="272" t="s">
        <v>111</v>
      </c>
      <c r="E113" s="273"/>
      <c r="F113" s="273"/>
      <c r="G113" s="96"/>
      <c r="H113" s="96"/>
      <c r="I113" s="96"/>
      <c r="J113" s="132">
        <v>0</v>
      </c>
      <c r="K113" s="96"/>
      <c r="L113" s="133"/>
      <c r="M113" s="134"/>
      <c r="N113" s="135" t="s">
        <v>39</v>
      </c>
      <c r="O113" s="134"/>
      <c r="P113" s="134"/>
      <c r="Q113" s="134"/>
      <c r="R113" s="134"/>
      <c r="S113" s="96"/>
      <c r="T113" s="96"/>
      <c r="U113" s="96"/>
      <c r="V113" s="96"/>
      <c r="W113" s="96"/>
      <c r="X113" s="96"/>
      <c r="Y113" s="96"/>
      <c r="Z113" s="96"/>
      <c r="AA113" s="96"/>
      <c r="AB113" s="96"/>
      <c r="AC113" s="96"/>
      <c r="AD113" s="96"/>
      <c r="AE113" s="96"/>
      <c r="AF113" s="134"/>
      <c r="AG113" s="134"/>
      <c r="AH113" s="134"/>
      <c r="AI113" s="134"/>
      <c r="AJ113" s="134"/>
      <c r="AK113" s="134"/>
      <c r="AL113" s="134"/>
      <c r="AM113" s="134"/>
      <c r="AN113" s="134"/>
      <c r="AO113" s="134"/>
      <c r="AP113" s="134"/>
      <c r="AQ113" s="134"/>
      <c r="AR113" s="134"/>
      <c r="AS113" s="134"/>
      <c r="AT113" s="134"/>
      <c r="AU113" s="134"/>
      <c r="AV113" s="134"/>
      <c r="AW113" s="134"/>
      <c r="AX113" s="134"/>
      <c r="AY113" s="136" t="s">
        <v>110</v>
      </c>
      <c r="AZ113" s="134"/>
      <c r="BA113" s="134"/>
      <c r="BB113" s="134"/>
      <c r="BC113" s="134"/>
      <c r="BD113" s="134"/>
      <c r="BE113" s="137">
        <f t="shared" si="0"/>
        <v>0</v>
      </c>
      <c r="BF113" s="137">
        <f t="shared" si="1"/>
        <v>0</v>
      </c>
      <c r="BG113" s="137">
        <f t="shared" si="2"/>
        <v>0</v>
      </c>
      <c r="BH113" s="137">
        <f t="shared" si="3"/>
        <v>0</v>
      </c>
      <c r="BI113" s="137">
        <f t="shared" si="4"/>
        <v>0</v>
      </c>
      <c r="BJ113" s="136" t="s">
        <v>79</v>
      </c>
      <c r="BK113" s="134"/>
      <c r="BL113" s="134"/>
      <c r="BM113" s="134"/>
    </row>
    <row r="114" spans="1:65" s="2" customFormat="1" ht="18" customHeight="1">
      <c r="A114" s="32"/>
      <c r="B114" s="130"/>
      <c r="C114" s="96"/>
      <c r="D114" s="272" t="s">
        <v>112</v>
      </c>
      <c r="E114" s="273"/>
      <c r="F114" s="273"/>
      <c r="G114" s="96"/>
      <c r="H114" s="96"/>
      <c r="I114" s="96"/>
      <c r="J114" s="132">
        <v>0</v>
      </c>
      <c r="K114" s="96"/>
      <c r="L114" s="133"/>
      <c r="M114" s="134"/>
      <c r="N114" s="135" t="s">
        <v>39</v>
      </c>
      <c r="O114" s="134"/>
      <c r="P114" s="134"/>
      <c r="Q114" s="134"/>
      <c r="R114" s="134"/>
      <c r="S114" s="96"/>
      <c r="T114" s="96"/>
      <c r="U114" s="96"/>
      <c r="V114" s="96"/>
      <c r="W114" s="96"/>
      <c r="X114" s="96"/>
      <c r="Y114" s="96"/>
      <c r="Z114" s="96"/>
      <c r="AA114" s="96"/>
      <c r="AB114" s="96"/>
      <c r="AC114" s="96"/>
      <c r="AD114" s="96"/>
      <c r="AE114" s="96"/>
      <c r="AF114" s="134"/>
      <c r="AG114" s="134"/>
      <c r="AH114" s="134"/>
      <c r="AI114" s="134"/>
      <c r="AJ114" s="134"/>
      <c r="AK114" s="134"/>
      <c r="AL114" s="134"/>
      <c r="AM114" s="134"/>
      <c r="AN114" s="134"/>
      <c r="AO114" s="134"/>
      <c r="AP114" s="134"/>
      <c r="AQ114" s="134"/>
      <c r="AR114" s="134"/>
      <c r="AS114" s="134"/>
      <c r="AT114" s="134"/>
      <c r="AU114" s="134"/>
      <c r="AV114" s="134"/>
      <c r="AW114" s="134"/>
      <c r="AX114" s="134"/>
      <c r="AY114" s="136" t="s">
        <v>110</v>
      </c>
      <c r="AZ114" s="134"/>
      <c r="BA114" s="134"/>
      <c r="BB114" s="134"/>
      <c r="BC114" s="134"/>
      <c r="BD114" s="134"/>
      <c r="BE114" s="137">
        <f t="shared" si="0"/>
        <v>0</v>
      </c>
      <c r="BF114" s="137">
        <f t="shared" si="1"/>
        <v>0</v>
      </c>
      <c r="BG114" s="137">
        <f t="shared" si="2"/>
        <v>0</v>
      </c>
      <c r="BH114" s="137">
        <f t="shared" si="3"/>
        <v>0</v>
      </c>
      <c r="BI114" s="137">
        <f t="shared" si="4"/>
        <v>0</v>
      </c>
      <c r="BJ114" s="136" t="s">
        <v>79</v>
      </c>
      <c r="BK114" s="134"/>
      <c r="BL114" s="134"/>
      <c r="BM114" s="134"/>
    </row>
    <row r="115" spans="1:65" s="2" customFormat="1" ht="18" customHeight="1">
      <c r="A115" s="32"/>
      <c r="B115" s="130"/>
      <c r="C115" s="96"/>
      <c r="D115" s="272" t="s">
        <v>113</v>
      </c>
      <c r="E115" s="273"/>
      <c r="F115" s="273"/>
      <c r="G115" s="96"/>
      <c r="H115" s="96"/>
      <c r="I115" s="96"/>
      <c r="J115" s="132">
        <v>0</v>
      </c>
      <c r="K115" s="96"/>
      <c r="L115" s="133"/>
      <c r="M115" s="134"/>
      <c r="N115" s="135" t="s">
        <v>39</v>
      </c>
      <c r="O115" s="134"/>
      <c r="P115" s="134"/>
      <c r="Q115" s="134"/>
      <c r="R115" s="134"/>
      <c r="S115" s="96"/>
      <c r="T115" s="96"/>
      <c r="U115" s="96"/>
      <c r="V115" s="96"/>
      <c r="W115" s="96"/>
      <c r="X115" s="96"/>
      <c r="Y115" s="96"/>
      <c r="Z115" s="96"/>
      <c r="AA115" s="96"/>
      <c r="AB115" s="96"/>
      <c r="AC115" s="96"/>
      <c r="AD115" s="96"/>
      <c r="AE115" s="96"/>
      <c r="AF115" s="134"/>
      <c r="AG115" s="134"/>
      <c r="AH115" s="134"/>
      <c r="AI115" s="134"/>
      <c r="AJ115" s="134"/>
      <c r="AK115" s="134"/>
      <c r="AL115" s="134"/>
      <c r="AM115" s="134"/>
      <c r="AN115" s="134"/>
      <c r="AO115" s="134"/>
      <c r="AP115" s="134"/>
      <c r="AQ115" s="134"/>
      <c r="AR115" s="134"/>
      <c r="AS115" s="134"/>
      <c r="AT115" s="134"/>
      <c r="AU115" s="134"/>
      <c r="AV115" s="134"/>
      <c r="AW115" s="134"/>
      <c r="AX115" s="134"/>
      <c r="AY115" s="136" t="s">
        <v>110</v>
      </c>
      <c r="AZ115" s="134"/>
      <c r="BA115" s="134"/>
      <c r="BB115" s="134"/>
      <c r="BC115" s="134"/>
      <c r="BD115" s="134"/>
      <c r="BE115" s="137">
        <f t="shared" si="0"/>
        <v>0</v>
      </c>
      <c r="BF115" s="137">
        <f t="shared" si="1"/>
        <v>0</v>
      </c>
      <c r="BG115" s="137">
        <f t="shared" si="2"/>
        <v>0</v>
      </c>
      <c r="BH115" s="137">
        <f t="shared" si="3"/>
        <v>0</v>
      </c>
      <c r="BI115" s="137">
        <f t="shared" si="4"/>
        <v>0</v>
      </c>
      <c r="BJ115" s="136" t="s">
        <v>79</v>
      </c>
      <c r="BK115" s="134"/>
      <c r="BL115" s="134"/>
      <c r="BM115" s="134"/>
    </row>
    <row r="116" spans="1:65" s="2" customFormat="1" ht="18" customHeight="1">
      <c r="A116" s="32"/>
      <c r="B116" s="130"/>
      <c r="C116" s="96"/>
      <c r="D116" s="272" t="s">
        <v>114</v>
      </c>
      <c r="E116" s="273"/>
      <c r="F116" s="273"/>
      <c r="G116" s="96"/>
      <c r="H116" s="96"/>
      <c r="I116" s="96"/>
      <c r="J116" s="132">
        <v>0</v>
      </c>
      <c r="K116" s="96"/>
      <c r="L116" s="133"/>
      <c r="M116" s="134"/>
      <c r="N116" s="135" t="s">
        <v>39</v>
      </c>
      <c r="O116" s="134"/>
      <c r="P116" s="134"/>
      <c r="Q116" s="134"/>
      <c r="R116" s="134"/>
      <c r="S116" s="96"/>
      <c r="T116" s="96"/>
      <c r="U116" s="96"/>
      <c r="V116" s="96"/>
      <c r="W116" s="96"/>
      <c r="X116" s="96"/>
      <c r="Y116" s="96"/>
      <c r="Z116" s="96"/>
      <c r="AA116" s="96"/>
      <c r="AB116" s="96"/>
      <c r="AC116" s="96"/>
      <c r="AD116" s="96"/>
      <c r="AE116" s="96"/>
      <c r="AF116" s="134"/>
      <c r="AG116" s="134"/>
      <c r="AH116" s="134"/>
      <c r="AI116" s="134"/>
      <c r="AJ116" s="134"/>
      <c r="AK116" s="134"/>
      <c r="AL116" s="134"/>
      <c r="AM116" s="134"/>
      <c r="AN116" s="134"/>
      <c r="AO116" s="134"/>
      <c r="AP116" s="134"/>
      <c r="AQ116" s="134"/>
      <c r="AR116" s="134"/>
      <c r="AS116" s="134"/>
      <c r="AT116" s="134"/>
      <c r="AU116" s="134"/>
      <c r="AV116" s="134"/>
      <c r="AW116" s="134"/>
      <c r="AX116" s="134"/>
      <c r="AY116" s="136" t="s">
        <v>110</v>
      </c>
      <c r="AZ116" s="134"/>
      <c r="BA116" s="134"/>
      <c r="BB116" s="134"/>
      <c r="BC116" s="134"/>
      <c r="BD116" s="134"/>
      <c r="BE116" s="137">
        <f t="shared" si="0"/>
        <v>0</v>
      </c>
      <c r="BF116" s="137">
        <f t="shared" si="1"/>
        <v>0</v>
      </c>
      <c r="BG116" s="137">
        <f t="shared" si="2"/>
        <v>0</v>
      </c>
      <c r="BH116" s="137">
        <f t="shared" si="3"/>
        <v>0</v>
      </c>
      <c r="BI116" s="137">
        <f t="shared" si="4"/>
        <v>0</v>
      </c>
      <c r="BJ116" s="136" t="s">
        <v>79</v>
      </c>
      <c r="BK116" s="134"/>
      <c r="BL116" s="134"/>
      <c r="BM116" s="134"/>
    </row>
    <row r="117" spans="1:65" s="2" customFormat="1" ht="18" customHeight="1">
      <c r="A117" s="32"/>
      <c r="B117" s="130"/>
      <c r="C117" s="96"/>
      <c r="D117" s="131" t="s">
        <v>115</v>
      </c>
      <c r="E117" s="96"/>
      <c r="F117" s="96"/>
      <c r="G117" s="96"/>
      <c r="H117" s="96"/>
      <c r="I117" s="96"/>
      <c r="J117" s="132">
        <f>ROUND(J30*T117,2)</f>
        <v>0</v>
      </c>
      <c r="K117" s="96"/>
      <c r="L117" s="133"/>
      <c r="M117" s="134"/>
      <c r="N117" s="135" t="s">
        <v>39</v>
      </c>
      <c r="O117" s="134"/>
      <c r="P117" s="134"/>
      <c r="Q117" s="134"/>
      <c r="R117" s="134"/>
      <c r="S117" s="96"/>
      <c r="T117" s="96"/>
      <c r="U117" s="96"/>
      <c r="V117" s="96"/>
      <c r="W117" s="96"/>
      <c r="X117" s="96"/>
      <c r="Y117" s="96"/>
      <c r="Z117" s="96"/>
      <c r="AA117" s="96"/>
      <c r="AB117" s="96"/>
      <c r="AC117" s="96"/>
      <c r="AD117" s="96"/>
      <c r="AE117" s="96"/>
      <c r="AF117" s="134"/>
      <c r="AG117" s="134"/>
      <c r="AH117" s="134"/>
      <c r="AI117" s="134"/>
      <c r="AJ117" s="134"/>
      <c r="AK117" s="134"/>
      <c r="AL117" s="134"/>
      <c r="AM117" s="134"/>
      <c r="AN117" s="134"/>
      <c r="AO117" s="134"/>
      <c r="AP117" s="134"/>
      <c r="AQ117" s="134"/>
      <c r="AR117" s="134"/>
      <c r="AS117" s="134"/>
      <c r="AT117" s="134"/>
      <c r="AU117" s="134"/>
      <c r="AV117" s="134"/>
      <c r="AW117" s="134"/>
      <c r="AX117" s="134"/>
      <c r="AY117" s="136" t="s">
        <v>116</v>
      </c>
      <c r="AZ117" s="134"/>
      <c r="BA117" s="134"/>
      <c r="BB117" s="134"/>
      <c r="BC117" s="134"/>
      <c r="BD117" s="134"/>
      <c r="BE117" s="137">
        <f t="shared" si="0"/>
        <v>0</v>
      </c>
      <c r="BF117" s="137">
        <f t="shared" si="1"/>
        <v>0</v>
      </c>
      <c r="BG117" s="137">
        <f t="shared" si="2"/>
        <v>0</v>
      </c>
      <c r="BH117" s="137">
        <f t="shared" si="3"/>
        <v>0</v>
      </c>
      <c r="BI117" s="137">
        <f t="shared" si="4"/>
        <v>0</v>
      </c>
      <c r="BJ117" s="136" t="s">
        <v>79</v>
      </c>
      <c r="BK117" s="134"/>
      <c r="BL117" s="134"/>
      <c r="BM117" s="134"/>
    </row>
    <row r="118" spans="1:65" s="2" customFormat="1" ht="10.199999999999999">
      <c r="A118" s="32"/>
      <c r="B118" s="33"/>
      <c r="C118" s="32"/>
      <c r="D118" s="32"/>
      <c r="E118" s="32"/>
      <c r="F118" s="32"/>
      <c r="G118" s="32"/>
      <c r="H118" s="32"/>
      <c r="I118" s="96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29.25" customHeight="1">
      <c r="A119" s="32"/>
      <c r="B119" s="33"/>
      <c r="C119" s="138" t="s">
        <v>117</v>
      </c>
      <c r="D119" s="110"/>
      <c r="E119" s="110"/>
      <c r="F119" s="110"/>
      <c r="G119" s="110"/>
      <c r="H119" s="110"/>
      <c r="I119" s="125"/>
      <c r="J119" s="139">
        <f>ROUND(J96+J111,2)</f>
        <v>0</v>
      </c>
      <c r="K119" s="110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6.9" customHeight="1">
      <c r="A120" s="32"/>
      <c r="B120" s="47"/>
      <c r="C120" s="48"/>
      <c r="D120" s="48"/>
      <c r="E120" s="48"/>
      <c r="F120" s="48"/>
      <c r="G120" s="48"/>
      <c r="H120" s="48"/>
      <c r="I120" s="122"/>
      <c r="J120" s="48"/>
      <c r="K120" s="48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4" spans="1:65" s="2" customFormat="1" ht="6.9" customHeight="1">
      <c r="A124" s="32"/>
      <c r="B124" s="49"/>
      <c r="C124" s="50"/>
      <c r="D124" s="50"/>
      <c r="E124" s="50"/>
      <c r="F124" s="50"/>
      <c r="G124" s="50"/>
      <c r="H124" s="50"/>
      <c r="I124" s="123"/>
      <c r="J124" s="50"/>
      <c r="K124" s="50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5" s="2" customFormat="1" ht="24.9" customHeight="1">
      <c r="A125" s="32"/>
      <c r="B125" s="33"/>
      <c r="C125" s="21" t="s">
        <v>118</v>
      </c>
      <c r="D125" s="32"/>
      <c r="E125" s="32"/>
      <c r="F125" s="32"/>
      <c r="G125" s="32"/>
      <c r="H125" s="32"/>
      <c r="I125" s="96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65" s="2" customFormat="1" ht="6.9" customHeight="1">
      <c r="A126" s="32"/>
      <c r="B126" s="33"/>
      <c r="C126" s="32"/>
      <c r="D126" s="32"/>
      <c r="E126" s="32"/>
      <c r="F126" s="32"/>
      <c r="G126" s="32"/>
      <c r="H126" s="32"/>
      <c r="I126" s="96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65" s="2" customFormat="1" ht="12" customHeight="1">
      <c r="A127" s="32"/>
      <c r="B127" s="33"/>
      <c r="C127" s="27" t="s">
        <v>15</v>
      </c>
      <c r="D127" s="32"/>
      <c r="E127" s="32"/>
      <c r="F127" s="32"/>
      <c r="G127" s="32"/>
      <c r="H127" s="32"/>
      <c r="I127" s="96"/>
      <c r="J127" s="32"/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65" s="2" customFormat="1" ht="16.5" customHeight="1">
      <c r="A128" s="32"/>
      <c r="B128" s="33"/>
      <c r="C128" s="32"/>
      <c r="D128" s="32"/>
      <c r="E128" s="268" t="str">
        <f>E7</f>
        <v>Regenerace sídliště Muglinov-10.etapa-ul.Vdovská</v>
      </c>
      <c r="F128" s="269"/>
      <c r="G128" s="269"/>
      <c r="H128" s="269"/>
      <c r="I128" s="96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12" customHeight="1">
      <c r="A129" s="32"/>
      <c r="B129" s="33"/>
      <c r="C129" s="27" t="s">
        <v>99</v>
      </c>
      <c r="D129" s="32"/>
      <c r="E129" s="32"/>
      <c r="F129" s="32"/>
      <c r="G129" s="32"/>
      <c r="H129" s="32"/>
      <c r="I129" s="96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6.5" customHeight="1">
      <c r="A130" s="32"/>
      <c r="B130" s="33"/>
      <c r="C130" s="32"/>
      <c r="D130" s="32"/>
      <c r="E130" s="229" t="str">
        <f>E9</f>
        <v>3 - SO 02 Místní komunikace</v>
      </c>
      <c r="F130" s="270"/>
      <c r="G130" s="270"/>
      <c r="H130" s="270"/>
      <c r="I130" s="96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6.9" customHeight="1">
      <c r="A131" s="32"/>
      <c r="B131" s="33"/>
      <c r="C131" s="32"/>
      <c r="D131" s="32"/>
      <c r="E131" s="32"/>
      <c r="F131" s="32"/>
      <c r="G131" s="32"/>
      <c r="H131" s="32"/>
      <c r="I131" s="96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2" customFormat="1" ht="12" customHeight="1">
      <c r="A132" s="32"/>
      <c r="B132" s="33"/>
      <c r="C132" s="27" t="s">
        <v>19</v>
      </c>
      <c r="D132" s="32"/>
      <c r="E132" s="32"/>
      <c r="F132" s="25" t="str">
        <f>F12</f>
        <v xml:space="preserve"> </v>
      </c>
      <c r="G132" s="32"/>
      <c r="H132" s="32"/>
      <c r="I132" s="97" t="s">
        <v>21</v>
      </c>
      <c r="J132" s="55" t="str">
        <f>IF(J12="","",J12)</f>
        <v>15. 6. 2020</v>
      </c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5" s="2" customFormat="1" ht="6.9" customHeight="1">
      <c r="A133" s="32"/>
      <c r="B133" s="33"/>
      <c r="C133" s="32"/>
      <c r="D133" s="32"/>
      <c r="E133" s="32"/>
      <c r="F133" s="32"/>
      <c r="G133" s="32"/>
      <c r="H133" s="32"/>
      <c r="I133" s="96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5" s="2" customFormat="1" ht="40.049999999999997" customHeight="1">
      <c r="A134" s="32"/>
      <c r="B134" s="33"/>
      <c r="C134" s="27" t="s">
        <v>23</v>
      </c>
      <c r="D134" s="32"/>
      <c r="E134" s="32"/>
      <c r="F134" s="25" t="str">
        <f>E15</f>
        <v>Statutární město Ostrava,MOb Slezská Ostrava</v>
      </c>
      <c r="G134" s="32"/>
      <c r="H134" s="32"/>
      <c r="I134" s="97" t="s">
        <v>28</v>
      </c>
      <c r="J134" s="30" t="str">
        <f>E21</f>
        <v>HaskoningDHV Czech Republic,spol.s.r.o.,</v>
      </c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5" s="2" customFormat="1" ht="15.15" customHeight="1">
      <c r="A135" s="32"/>
      <c r="B135" s="33"/>
      <c r="C135" s="27" t="s">
        <v>27</v>
      </c>
      <c r="D135" s="32"/>
      <c r="E135" s="32"/>
      <c r="F135" s="25" t="str">
        <f>IF(E18="","",E18)</f>
        <v>Ing.Martin Krejčí</v>
      </c>
      <c r="G135" s="32"/>
      <c r="H135" s="32"/>
      <c r="I135" s="97" t="s">
        <v>31</v>
      </c>
      <c r="J135" s="30" t="str">
        <f>E24</f>
        <v>Pflegrová</v>
      </c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5" s="2" customFormat="1" ht="10.35" customHeight="1">
      <c r="A136" s="32"/>
      <c r="B136" s="33"/>
      <c r="C136" s="32"/>
      <c r="D136" s="32"/>
      <c r="E136" s="32"/>
      <c r="F136" s="32"/>
      <c r="G136" s="32"/>
      <c r="H136" s="32"/>
      <c r="I136" s="96"/>
      <c r="J136" s="32"/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5" s="9" customFormat="1" ht="29.25" customHeight="1">
      <c r="A137" s="140"/>
      <c r="B137" s="141"/>
      <c r="C137" s="142" t="s">
        <v>119</v>
      </c>
      <c r="D137" s="143" t="s">
        <v>59</v>
      </c>
      <c r="E137" s="143" t="s">
        <v>55</v>
      </c>
      <c r="F137" s="143" t="s">
        <v>56</v>
      </c>
      <c r="G137" s="143" t="s">
        <v>120</v>
      </c>
      <c r="H137" s="143" t="s">
        <v>121</v>
      </c>
      <c r="I137" s="144" t="s">
        <v>122</v>
      </c>
      <c r="J137" s="143" t="s">
        <v>105</v>
      </c>
      <c r="K137" s="145" t="s">
        <v>123</v>
      </c>
      <c r="L137" s="146"/>
      <c r="M137" s="62" t="s">
        <v>1</v>
      </c>
      <c r="N137" s="63" t="s">
        <v>38</v>
      </c>
      <c r="O137" s="63" t="s">
        <v>124</v>
      </c>
      <c r="P137" s="63" t="s">
        <v>125</v>
      </c>
      <c r="Q137" s="63" t="s">
        <v>126</v>
      </c>
      <c r="R137" s="63" t="s">
        <v>127</v>
      </c>
      <c r="S137" s="63" t="s">
        <v>128</v>
      </c>
      <c r="T137" s="64" t="s">
        <v>129</v>
      </c>
      <c r="U137" s="140"/>
      <c r="V137" s="140"/>
      <c r="W137" s="140"/>
      <c r="X137" s="140"/>
      <c r="Y137" s="140"/>
      <c r="Z137" s="140"/>
      <c r="AA137" s="140"/>
      <c r="AB137" s="140"/>
      <c r="AC137" s="140"/>
      <c r="AD137" s="140"/>
      <c r="AE137" s="140"/>
    </row>
    <row r="138" spans="1:65" s="2" customFormat="1" ht="22.8" customHeight="1">
      <c r="A138" s="32"/>
      <c r="B138" s="33"/>
      <c r="C138" s="69" t="s">
        <v>130</v>
      </c>
      <c r="D138" s="32"/>
      <c r="E138" s="32"/>
      <c r="F138" s="32"/>
      <c r="G138" s="32"/>
      <c r="H138" s="32"/>
      <c r="I138" s="96"/>
      <c r="J138" s="147">
        <f>BK138</f>
        <v>0</v>
      </c>
      <c r="K138" s="32"/>
      <c r="L138" s="33"/>
      <c r="M138" s="65"/>
      <c r="N138" s="56"/>
      <c r="O138" s="66"/>
      <c r="P138" s="148">
        <f>P139+P492</f>
        <v>0</v>
      </c>
      <c r="Q138" s="66"/>
      <c r="R138" s="148">
        <f>R139+R492</f>
        <v>2294.8036643400001</v>
      </c>
      <c r="S138" s="66"/>
      <c r="T138" s="149">
        <f>T139+T492</f>
        <v>0.91400000000000003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7" t="s">
        <v>73</v>
      </c>
      <c r="AU138" s="17" t="s">
        <v>107</v>
      </c>
      <c r="BK138" s="150">
        <f>BK139+BK492</f>
        <v>0</v>
      </c>
    </row>
    <row r="139" spans="1:65" s="15" customFormat="1" ht="25.95" customHeight="1">
      <c r="B139" s="203"/>
      <c r="D139" s="204" t="s">
        <v>73</v>
      </c>
      <c r="E139" s="205" t="s">
        <v>180</v>
      </c>
      <c r="F139" s="205" t="s">
        <v>181</v>
      </c>
      <c r="I139" s="206"/>
      <c r="J139" s="207">
        <f>BK139</f>
        <v>0</v>
      </c>
      <c r="L139" s="203"/>
      <c r="M139" s="208"/>
      <c r="N139" s="209"/>
      <c r="O139" s="209"/>
      <c r="P139" s="210">
        <f>P140+P160+P221+P227+P257+P259+P362+P383+P490</f>
        <v>0</v>
      </c>
      <c r="Q139" s="209"/>
      <c r="R139" s="210">
        <f>R140+R160+R221+R227+R257+R259+R362+R383+R490</f>
        <v>2294.7987043399999</v>
      </c>
      <c r="S139" s="209"/>
      <c r="T139" s="211">
        <f>T140+T160+T221+T227+T257+T259+T362+T383+T490</f>
        <v>0.91400000000000003</v>
      </c>
      <c r="AR139" s="204" t="s">
        <v>79</v>
      </c>
      <c r="AT139" s="212" t="s">
        <v>73</v>
      </c>
      <c r="AU139" s="212" t="s">
        <v>74</v>
      </c>
      <c r="AY139" s="204" t="s">
        <v>133</v>
      </c>
      <c r="BK139" s="213">
        <f>BK140+BK160+BK221+BK227+BK257+BK259+BK362+BK383+BK490</f>
        <v>0</v>
      </c>
    </row>
    <row r="140" spans="1:65" s="15" customFormat="1" ht="22.8" customHeight="1">
      <c r="B140" s="203"/>
      <c r="D140" s="204" t="s">
        <v>73</v>
      </c>
      <c r="E140" s="214" t="s">
        <v>276</v>
      </c>
      <c r="F140" s="214" t="s">
        <v>277</v>
      </c>
      <c r="I140" s="206"/>
      <c r="J140" s="215">
        <f>BK140</f>
        <v>0</v>
      </c>
      <c r="L140" s="203"/>
      <c r="M140" s="208"/>
      <c r="N140" s="209"/>
      <c r="O140" s="209"/>
      <c r="P140" s="210">
        <f>SUM(P141:P159)</f>
        <v>0</v>
      </c>
      <c r="Q140" s="209"/>
      <c r="R140" s="210">
        <f>SUM(R141:R159)</f>
        <v>1334.33</v>
      </c>
      <c r="S140" s="209"/>
      <c r="T140" s="211">
        <f>SUM(T141:T159)</f>
        <v>0</v>
      </c>
      <c r="AR140" s="204" t="s">
        <v>79</v>
      </c>
      <c r="AT140" s="212" t="s">
        <v>73</v>
      </c>
      <c r="AU140" s="212" t="s">
        <v>79</v>
      </c>
      <c r="AY140" s="204" t="s">
        <v>133</v>
      </c>
      <c r="BK140" s="213">
        <f>SUM(BK141:BK159)</f>
        <v>0</v>
      </c>
    </row>
    <row r="141" spans="1:65" s="2" customFormat="1" ht="33" customHeight="1">
      <c r="A141" s="32"/>
      <c r="B141" s="130"/>
      <c r="C141" s="151" t="s">
        <v>79</v>
      </c>
      <c r="D141" s="151" t="s">
        <v>131</v>
      </c>
      <c r="E141" s="152" t="s">
        <v>278</v>
      </c>
      <c r="F141" s="153" t="s">
        <v>279</v>
      </c>
      <c r="G141" s="154" t="s">
        <v>224</v>
      </c>
      <c r="H141" s="155">
        <v>799</v>
      </c>
      <c r="I141" s="156"/>
      <c r="J141" s="157">
        <f>ROUND(I141*H141,2)</f>
        <v>0</v>
      </c>
      <c r="K141" s="153" t="s">
        <v>186</v>
      </c>
      <c r="L141" s="33"/>
      <c r="M141" s="158" t="s">
        <v>1</v>
      </c>
      <c r="N141" s="159" t="s">
        <v>39</v>
      </c>
      <c r="O141" s="58"/>
      <c r="P141" s="160">
        <f>O141*H141</f>
        <v>0</v>
      </c>
      <c r="Q141" s="160">
        <v>0</v>
      </c>
      <c r="R141" s="160">
        <f>Q141*H141</f>
        <v>0</v>
      </c>
      <c r="S141" s="160">
        <v>0</v>
      </c>
      <c r="T141" s="161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2" t="s">
        <v>89</v>
      </c>
      <c r="AT141" s="162" t="s">
        <v>131</v>
      </c>
      <c r="AU141" s="162" t="s">
        <v>83</v>
      </c>
      <c r="AY141" s="17" t="s">
        <v>133</v>
      </c>
      <c r="BE141" s="163">
        <f>IF(N141="základní",J141,0)</f>
        <v>0</v>
      </c>
      <c r="BF141" s="163">
        <f>IF(N141="snížená",J141,0)</f>
        <v>0</v>
      </c>
      <c r="BG141" s="163">
        <f>IF(N141="zákl. přenesená",J141,0)</f>
        <v>0</v>
      </c>
      <c r="BH141" s="163">
        <f>IF(N141="sníž. přenesená",J141,0)</f>
        <v>0</v>
      </c>
      <c r="BI141" s="163">
        <f>IF(N141="nulová",J141,0)</f>
        <v>0</v>
      </c>
      <c r="BJ141" s="17" t="s">
        <v>79</v>
      </c>
      <c r="BK141" s="163">
        <f>ROUND(I141*H141,2)</f>
        <v>0</v>
      </c>
      <c r="BL141" s="17" t="s">
        <v>89</v>
      </c>
      <c r="BM141" s="162" t="s">
        <v>280</v>
      </c>
    </row>
    <row r="142" spans="1:65" s="10" customFormat="1" ht="10.199999999999999">
      <c r="B142" s="164"/>
      <c r="D142" s="165" t="s">
        <v>138</v>
      </c>
      <c r="E142" s="166" t="s">
        <v>1</v>
      </c>
      <c r="F142" s="167" t="s">
        <v>281</v>
      </c>
      <c r="H142" s="166" t="s">
        <v>1</v>
      </c>
      <c r="I142" s="168"/>
      <c r="L142" s="164"/>
      <c r="M142" s="169"/>
      <c r="N142" s="170"/>
      <c r="O142" s="170"/>
      <c r="P142" s="170"/>
      <c r="Q142" s="170"/>
      <c r="R142" s="170"/>
      <c r="S142" s="170"/>
      <c r="T142" s="171"/>
      <c r="AT142" s="166" t="s">
        <v>138</v>
      </c>
      <c r="AU142" s="166" t="s">
        <v>83</v>
      </c>
      <c r="AV142" s="10" t="s">
        <v>79</v>
      </c>
      <c r="AW142" s="10" t="s">
        <v>30</v>
      </c>
      <c r="AX142" s="10" t="s">
        <v>74</v>
      </c>
      <c r="AY142" s="166" t="s">
        <v>133</v>
      </c>
    </row>
    <row r="143" spans="1:65" s="11" customFormat="1" ht="10.199999999999999">
      <c r="B143" s="172"/>
      <c r="D143" s="165" t="s">
        <v>138</v>
      </c>
      <c r="E143" s="173" t="s">
        <v>1</v>
      </c>
      <c r="F143" s="174" t="s">
        <v>282</v>
      </c>
      <c r="H143" s="175">
        <v>102.4</v>
      </c>
      <c r="I143" s="176"/>
      <c r="L143" s="172"/>
      <c r="M143" s="177"/>
      <c r="N143" s="178"/>
      <c r="O143" s="178"/>
      <c r="P143" s="178"/>
      <c r="Q143" s="178"/>
      <c r="R143" s="178"/>
      <c r="S143" s="178"/>
      <c r="T143" s="179"/>
      <c r="AT143" s="173" t="s">
        <v>138</v>
      </c>
      <c r="AU143" s="173" t="s">
        <v>83</v>
      </c>
      <c r="AV143" s="11" t="s">
        <v>83</v>
      </c>
      <c r="AW143" s="11" t="s">
        <v>30</v>
      </c>
      <c r="AX143" s="11" t="s">
        <v>74</v>
      </c>
      <c r="AY143" s="173" t="s">
        <v>133</v>
      </c>
    </row>
    <row r="144" spans="1:65" s="10" customFormat="1" ht="10.199999999999999">
      <c r="B144" s="164"/>
      <c r="D144" s="165" t="s">
        <v>138</v>
      </c>
      <c r="E144" s="166" t="s">
        <v>1</v>
      </c>
      <c r="F144" s="167" t="s">
        <v>283</v>
      </c>
      <c r="H144" s="166" t="s">
        <v>1</v>
      </c>
      <c r="I144" s="168"/>
      <c r="L144" s="164"/>
      <c r="M144" s="169"/>
      <c r="N144" s="170"/>
      <c r="O144" s="170"/>
      <c r="P144" s="170"/>
      <c r="Q144" s="170"/>
      <c r="R144" s="170"/>
      <c r="S144" s="170"/>
      <c r="T144" s="171"/>
      <c r="AT144" s="166" t="s">
        <v>138</v>
      </c>
      <c r="AU144" s="166" t="s">
        <v>83</v>
      </c>
      <c r="AV144" s="10" t="s">
        <v>79</v>
      </c>
      <c r="AW144" s="10" t="s">
        <v>30</v>
      </c>
      <c r="AX144" s="10" t="s">
        <v>74</v>
      </c>
      <c r="AY144" s="166" t="s">
        <v>133</v>
      </c>
    </row>
    <row r="145" spans="1:65" s="11" customFormat="1" ht="10.199999999999999">
      <c r="B145" s="172"/>
      <c r="D145" s="165" t="s">
        <v>138</v>
      </c>
      <c r="E145" s="173" t="s">
        <v>1</v>
      </c>
      <c r="F145" s="174" t="s">
        <v>284</v>
      </c>
      <c r="H145" s="175">
        <v>98.1</v>
      </c>
      <c r="I145" s="176"/>
      <c r="L145" s="172"/>
      <c r="M145" s="177"/>
      <c r="N145" s="178"/>
      <c r="O145" s="178"/>
      <c r="P145" s="178"/>
      <c r="Q145" s="178"/>
      <c r="R145" s="178"/>
      <c r="S145" s="178"/>
      <c r="T145" s="179"/>
      <c r="AT145" s="173" t="s">
        <v>138</v>
      </c>
      <c r="AU145" s="173" t="s">
        <v>83</v>
      </c>
      <c r="AV145" s="11" t="s">
        <v>83</v>
      </c>
      <c r="AW145" s="11" t="s">
        <v>30</v>
      </c>
      <c r="AX145" s="11" t="s">
        <v>74</v>
      </c>
      <c r="AY145" s="173" t="s">
        <v>133</v>
      </c>
    </row>
    <row r="146" spans="1:65" s="10" customFormat="1" ht="10.199999999999999">
      <c r="B146" s="164"/>
      <c r="D146" s="165" t="s">
        <v>138</v>
      </c>
      <c r="E146" s="166" t="s">
        <v>1</v>
      </c>
      <c r="F146" s="167" t="s">
        <v>285</v>
      </c>
      <c r="H146" s="166" t="s">
        <v>1</v>
      </c>
      <c r="I146" s="168"/>
      <c r="L146" s="164"/>
      <c r="M146" s="169"/>
      <c r="N146" s="170"/>
      <c r="O146" s="170"/>
      <c r="P146" s="170"/>
      <c r="Q146" s="170"/>
      <c r="R146" s="170"/>
      <c r="S146" s="170"/>
      <c r="T146" s="171"/>
      <c r="AT146" s="166" t="s">
        <v>138</v>
      </c>
      <c r="AU146" s="166" t="s">
        <v>83</v>
      </c>
      <c r="AV146" s="10" t="s">
        <v>79</v>
      </c>
      <c r="AW146" s="10" t="s">
        <v>30</v>
      </c>
      <c r="AX146" s="10" t="s">
        <v>74</v>
      </c>
      <c r="AY146" s="166" t="s">
        <v>133</v>
      </c>
    </row>
    <row r="147" spans="1:65" s="11" customFormat="1" ht="10.199999999999999">
      <c r="B147" s="172"/>
      <c r="D147" s="165" t="s">
        <v>138</v>
      </c>
      <c r="E147" s="173" t="s">
        <v>1</v>
      </c>
      <c r="F147" s="174" t="s">
        <v>286</v>
      </c>
      <c r="H147" s="175">
        <v>421.5</v>
      </c>
      <c r="I147" s="176"/>
      <c r="L147" s="172"/>
      <c r="M147" s="177"/>
      <c r="N147" s="178"/>
      <c r="O147" s="178"/>
      <c r="P147" s="178"/>
      <c r="Q147" s="178"/>
      <c r="R147" s="178"/>
      <c r="S147" s="178"/>
      <c r="T147" s="179"/>
      <c r="AT147" s="173" t="s">
        <v>138</v>
      </c>
      <c r="AU147" s="173" t="s">
        <v>83</v>
      </c>
      <c r="AV147" s="11" t="s">
        <v>83</v>
      </c>
      <c r="AW147" s="11" t="s">
        <v>30</v>
      </c>
      <c r="AX147" s="11" t="s">
        <v>74</v>
      </c>
      <c r="AY147" s="173" t="s">
        <v>133</v>
      </c>
    </row>
    <row r="148" spans="1:65" s="10" customFormat="1" ht="10.199999999999999">
      <c r="B148" s="164"/>
      <c r="D148" s="165" t="s">
        <v>138</v>
      </c>
      <c r="E148" s="166" t="s">
        <v>1</v>
      </c>
      <c r="F148" s="167" t="s">
        <v>287</v>
      </c>
      <c r="H148" s="166" t="s">
        <v>1</v>
      </c>
      <c r="I148" s="168"/>
      <c r="L148" s="164"/>
      <c r="M148" s="169"/>
      <c r="N148" s="170"/>
      <c r="O148" s="170"/>
      <c r="P148" s="170"/>
      <c r="Q148" s="170"/>
      <c r="R148" s="170"/>
      <c r="S148" s="170"/>
      <c r="T148" s="171"/>
      <c r="AT148" s="166" t="s">
        <v>138</v>
      </c>
      <c r="AU148" s="166" t="s">
        <v>83</v>
      </c>
      <c r="AV148" s="10" t="s">
        <v>79</v>
      </c>
      <c r="AW148" s="10" t="s">
        <v>30</v>
      </c>
      <c r="AX148" s="10" t="s">
        <v>74</v>
      </c>
      <c r="AY148" s="166" t="s">
        <v>133</v>
      </c>
    </row>
    <row r="149" spans="1:65" s="11" customFormat="1" ht="10.199999999999999">
      <c r="B149" s="172"/>
      <c r="D149" s="165" t="s">
        <v>138</v>
      </c>
      <c r="E149" s="173" t="s">
        <v>1</v>
      </c>
      <c r="F149" s="174" t="s">
        <v>288</v>
      </c>
      <c r="H149" s="175">
        <v>177</v>
      </c>
      <c r="I149" s="176"/>
      <c r="L149" s="172"/>
      <c r="M149" s="177"/>
      <c r="N149" s="178"/>
      <c r="O149" s="178"/>
      <c r="P149" s="178"/>
      <c r="Q149" s="178"/>
      <c r="R149" s="178"/>
      <c r="S149" s="178"/>
      <c r="T149" s="179"/>
      <c r="AT149" s="173" t="s">
        <v>138</v>
      </c>
      <c r="AU149" s="173" t="s">
        <v>83</v>
      </c>
      <c r="AV149" s="11" t="s">
        <v>83</v>
      </c>
      <c r="AW149" s="11" t="s">
        <v>30</v>
      </c>
      <c r="AX149" s="11" t="s">
        <v>74</v>
      </c>
      <c r="AY149" s="173" t="s">
        <v>133</v>
      </c>
    </row>
    <row r="150" spans="1:65" s="12" customFormat="1" ht="10.199999999999999">
      <c r="B150" s="180"/>
      <c r="D150" s="165" t="s">
        <v>138</v>
      </c>
      <c r="E150" s="181" t="s">
        <v>1</v>
      </c>
      <c r="F150" s="182" t="s">
        <v>140</v>
      </c>
      <c r="H150" s="183">
        <v>799</v>
      </c>
      <c r="I150" s="184"/>
      <c r="L150" s="180"/>
      <c r="M150" s="185"/>
      <c r="N150" s="186"/>
      <c r="O150" s="186"/>
      <c r="P150" s="186"/>
      <c r="Q150" s="186"/>
      <c r="R150" s="186"/>
      <c r="S150" s="186"/>
      <c r="T150" s="187"/>
      <c r="AT150" s="181" t="s">
        <v>138</v>
      </c>
      <c r="AU150" s="181" t="s">
        <v>83</v>
      </c>
      <c r="AV150" s="12" t="s">
        <v>89</v>
      </c>
      <c r="AW150" s="12" t="s">
        <v>30</v>
      </c>
      <c r="AX150" s="12" t="s">
        <v>79</v>
      </c>
      <c r="AY150" s="181" t="s">
        <v>133</v>
      </c>
    </row>
    <row r="151" spans="1:65" s="2" customFormat="1" ht="55.5" customHeight="1">
      <c r="A151" s="32"/>
      <c r="B151" s="130"/>
      <c r="C151" s="151" t="s">
        <v>83</v>
      </c>
      <c r="D151" s="151" t="s">
        <v>131</v>
      </c>
      <c r="E151" s="152" t="s">
        <v>289</v>
      </c>
      <c r="F151" s="153" t="s">
        <v>290</v>
      </c>
      <c r="G151" s="154" t="s">
        <v>224</v>
      </c>
      <c r="H151" s="155">
        <v>799</v>
      </c>
      <c r="I151" s="156"/>
      <c r="J151" s="157">
        <f>ROUND(I151*H151,2)</f>
        <v>0</v>
      </c>
      <c r="K151" s="153" t="s">
        <v>186</v>
      </c>
      <c r="L151" s="33"/>
      <c r="M151" s="158" t="s">
        <v>1</v>
      </c>
      <c r="N151" s="159" t="s">
        <v>39</v>
      </c>
      <c r="O151" s="58"/>
      <c r="P151" s="160">
        <f>O151*H151</f>
        <v>0</v>
      </c>
      <c r="Q151" s="160">
        <v>0</v>
      </c>
      <c r="R151" s="160">
        <f>Q151*H151</f>
        <v>0</v>
      </c>
      <c r="S151" s="160">
        <v>0</v>
      </c>
      <c r="T151" s="161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2" t="s">
        <v>89</v>
      </c>
      <c r="AT151" s="162" t="s">
        <v>131</v>
      </c>
      <c r="AU151" s="162" t="s">
        <v>83</v>
      </c>
      <c r="AY151" s="17" t="s">
        <v>133</v>
      </c>
      <c r="BE151" s="163">
        <f>IF(N151="základní",J151,0)</f>
        <v>0</v>
      </c>
      <c r="BF151" s="163">
        <f>IF(N151="snížená",J151,0)</f>
        <v>0</v>
      </c>
      <c r="BG151" s="163">
        <f>IF(N151="zákl. přenesená",J151,0)</f>
        <v>0</v>
      </c>
      <c r="BH151" s="163">
        <f>IF(N151="sníž. přenesená",J151,0)</f>
        <v>0</v>
      </c>
      <c r="BI151" s="163">
        <f>IF(N151="nulová",J151,0)</f>
        <v>0</v>
      </c>
      <c r="BJ151" s="17" t="s">
        <v>79</v>
      </c>
      <c r="BK151" s="163">
        <f>ROUND(I151*H151,2)</f>
        <v>0</v>
      </c>
      <c r="BL151" s="17" t="s">
        <v>89</v>
      </c>
      <c r="BM151" s="162" t="s">
        <v>291</v>
      </c>
    </row>
    <row r="152" spans="1:65" s="2" customFormat="1" ht="44.25" customHeight="1">
      <c r="A152" s="32"/>
      <c r="B152" s="130"/>
      <c r="C152" s="151" t="s">
        <v>86</v>
      </c>
      <c r="D152" s="151" t="s">
        <v>131</v>
      </c>
      <c r="E152" s="152" t="s">
        <v>292</v>
      </c>
      <c r="F152" s="153" t="s">
        <v>293</v>
      </c>
      <c r="G152" s="154" t="s">
        <v>224</v>
      </c>
      <c r="H152" s="155">
        <v>799</v>
      </c>
      <c r="I152" s="156"/>
      <c r="J152" s="157">
        <f>ROUND(I152*H152,2)</f>
        <v>0</v>
      </c>
      <c r="K152" s="153" t="s">
        <v>186</v>
      </c>
      <c r="L152" s="33"/>
      <c r="M152" s="158" t="s">
        <v>1</v>
      </c>
      <c r="N152" s="159" t="s">
        <v>39</v>
      </c>
      <c r="O152" s="58"/>
      <c r="P152" s="160">
        <f>O152*H152</f>
        <v>0</v>
      </c>
      <c r="Q152" s="160">
        <v>0</v>
      </c>
      <c r="R152" s="160">
        <f>Q152*H152</f>
        <v>0</v>
      </c>
      <c r="S152" s="160">
        <v>0</v>
      </c>
      <c r="T152" s="161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62" t="s">
        <v>89</v>
      </c>
      <c r="AT152" s="162" t="s">
        <v>131</v>
      </c>
      <c r="AU152" s="162" t="s">
        <v>83</v>
      </c>
      <c r="AY152" s="17" t="s">
        <v>133</v>
      </c>
      <c r="BE152" s="163">
        <f>IF(N152="základní",J152,0)</f>
        <v>0</v>
      </c>
      <c r="BF152" s="163">
        <f>IF(N152="snížená",J152,0)</f>
        <v>0</v>
      </c>
      <c r="BG152" s="163">
        <f>IF(N152="zákl. přenesená",J152,0)</f>
        <v>0</v>
      </c>
      <c r="BH152" s="163">
        <f>IF(N152="sníž. přenesená",J152,0)</f>
        <v>0</v>
      </c>
      <c r="BI152" s="163">
        <f>IF(N152="nulová",J152,0)</f>
        <v>0</v>
      </c>
      <c r="BJ152" s="17" t="s">
        <v>79</v>
      </c>
      <c r="BK152" s="163">
        <f>ROUND(I152*H152,2)</f>
        <v>0</v>
      </c>
      <c r="BL152" s="17" t="s">
        <v>89</v>
      </c>
      <c r="BM152" s="162" t="s">
        <v>294</v>
      </c>
    </row>
    <row r="153" spans="1:65" s="2" customFormat="1" ht="16.5" customHeight="1">
      <c r="A153" s="32"/>
      <c r="B153" s="130"/>
      <c r="C153" s="216" t="s">
        <v>89</v>
      </c>
      <c r="D153" s="216" t="s">
        <v>295</v>
      </c>
      <c r="E153" s="217" t="s">
        <v>296</v>
      </c>
      <c r="F153" s="218" t="s">
        <v>297</v>
      </c>
      <c r="G153" s="219" t="s">
        <v>242</v>
      </c>
      <c r="H153" s="220">
        <v>1334.33</v>
      </c>
      <c r="I153" s="221"/>
      <c r="J153" s="222">
        <f>ROUND(I153*H153,2)</f>
        <v>0</v>
      </c>
      <c r="K153" s="218" t="s">
        <v>186</v>
      </c>
      <c r="L153" s="223"/>
      <c r="M153" s="224" t="s">
        <v>1</v>
      </c>
      <c r="N153" s="225" t="s">
        <v>39</v>
      </c>
      <c r="O153" s="58"/>
      <c r="P153" s="160">
        <f>O153*H153</f>
        <v>0</v>
      </c>
      <c r="Q153" s="160">
        <v>1</v>
      </c>
      <c r="R153" s="160">
        <f>Q153*H153</f>
        <v>1334.33</v>
      </c>
      <c r="S153" s="160">
        <v>0</v>
      </c>
      <c r="T153" s="161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62" t="s">
        <v>153</v>
      </c>
      <c r="AT153" s="162" t="s">
        <v>295</v>
      </c>
      <c r="AU153" s="162" t="s">
        <v>83</v>
      </c>
      <c r="AY153" s="17" t="s">
        <v>133</v>
      </c>
      <c r="BE153" s="163">
        <f>IF(N153="základní",J153,0)</f>
        <v>0</v>
      </c>
      <c r="BF153" s="163">
        <f>IF(N153="snížená",J153,0)</f>
        <v>0</v>
      </c>
      <c r="BG153" s="163">
        <f>IF(N153="zákl. přenesená",J153,0)</f>
        <v>0</v>
      </c>
      <c r="BH153" s="163">
        <f>IF(N153="sníž. přenesená",J153,0)</f>
        <v>0</v>
      </c>
      <c r="BI153" s="163">
        <f>IF(N153="nulová",J153,0)</f>
        <v>0</v>
      </c>
      <c r="BJ153" s="17" t="s">
        <v>79</v>
      </c>
      <c r="BK153" s="163">
        <f>ROUND(I153*H153,2)</f>
        <v>0</v>
      </c>
      <c r="BL153" s="17" t="s">
        <v>89</v>
      </c>
      <c r="BM153" s="162" t="s">
        <v>298</v>
      </c>
    </row>
    <row r="154" spans="1:65" s="11" customFormat="1" ht="10.199999999999999">
      <c r="B154" s="172"/>
      <c r="D154" s="165" t="s">
        <v>138</v>
      </c>
      <c r="E154" s="173" t="s">
        <v>1</v>
      </c>
      <c r="F154" s="174" t="s">
        <v>299</v>
      </c>
      <c r="H154" s="175">
        <v>1334.33</v>
      </c>
      <c r="I154" s="176"/>
      <c r="L154" s="172"/>
      <c r="M154" s="177"/>
      <c r="N154" s="178"/>
      <c r="O154" s="178"/>
      <c r="P154" s="178"/>
      <c r="Q154" s="178"/>
      <c r="R154" s="178"/>
      <c r="S154" s="178"/>
      <c r="T154" s="179"/>
      <c r="AT154" s="173" t="s">
        <v>138</v>
      </c>
      <c r="AU154" s="173" t="s">
        <v>83</v>
      </c>
      <c r="AV154" s="11" t="s">
        <v>83</v>
      </c>
      <c r="AW154" s="11" t="s">
        <v>30</v>
      </c>
      <c r="AX154" s="11" t="s">
        <v>74</v>
      </c>
      <c r="AY154" s="173" t="s">
        <v>133</v>
      </c>
    </row>
    <row r="155" spans="1:65" s="12" customFormat="1" ht="10.199999999999999">
      <c r="B155" s="180"/>
      <c r="D155" s="165" t="s">
        <v>138</v>
      </c>
      <c r="E155" s="181" t="s">
        <v>1</v>
      </c>
      <c r="F155" s="182" t="s">
        <v>140</v>
      </c>
      <c r="H155" s="183">
        <v>1334.33</v>
      </c>
      <c r="I155" s="184"/>
      <c r="L155" s="180"/>
      <c r="M155" s="185"/>
      <c r="N155" s="186"/>
      <c r="O155" s="186"/>
      <c r="P155" s="186"/>
      <c r="Q155" s="186"/>
      <c r="R155" s="186"/>
      <c r="S155" s="186"/>
      <c r="T155" s="187"/>
      <c r="AT155" s="181" t="s">
        <v>138</v>
      </c>
      <c r="AU155" s="181" t="s">
        <v>83</v>
      </c>
      <c r="AV155" s="12" t="s">
        <v>89</v>
      </c>
      <c r="AW155" s="12" t="s">
        <v>30</v>
      </c>
      <c r="AX155" s="12" t="s">
        <v>79</v>
      </c>
      <c r="AY155" s="181" t="s">
        <v>133</v>
      </c>
    </row>
    <row r="156" spans="1:65" s="2" customFormat="1" ht="33" customHeight="1">
      <c r="A156" s="32"/>
      <c r="B156" s="130"/>
      <c r="C156" s="151" t="s">
        <v>92</v>
      </c>
      <c r="D156" s="151" t="s">
        <v>131</v>
      </c>
      <c r="E156" s="152" t="s">
        <v>300</v>
      </c>
      <c r="F156" s="153" t="s">
        <v>259</v>
      </c>
      <c r="G156" s="154" t="s">
        <v>242</v>
      </c>
      <c r="H156" s="155">
        <v>1198.5</v>
      </c>
      <c r="I156" s="156"/>
      <c r="J156" s="157">
        <f>ROUND(I156*H156,2)</f>
        <v>0</v>
      </c>
      <c r="K156" s="153" t="s">
        <v>186</v>
      </c>
      <c r="L156" s="33"/>
      <c r="M156" s="158" t="s">
        <v>1</v>
      </c>
      <c r="N156" s="159" t="s">
        <v>39</v>
      </c>
      <c r="O156" s="58"/>
      <c r="P156" s="160">
        <f>O156*H156</f>
        <v>0</v>
      </c>
      <c r="Q156" s="160">
        <v>0</v>
      </c>
      <c r="R156" s="160">
        <f>Q156*H156</f>
        <v>0</v>
      </c>
      <c r="S156" s="160">
        <v>0</v>
      </c>
      <c r="T156" s="161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62" t="s">
        <v>89</v>
      </c>
      <c r="AT156" s="162" t="s">
        <v>131</v>
      </c>
      <c r="AU156" s="162" t="s">
        <v>83</v>
      </c>
      <c r="AY156" s="17" t="s">
        <v>133</v>
      </c>
      <c r="BE156" s="163">
        <f>IF(N156="základní",J156,0)</f>
        <v>0</v>
      </c>
      <c r="BF156" s="163">
        <f>IF(N156="snížená",J156,0)</f>
        <v>0</v>
      </c>
      <c r="BG156" s="163">
        <f>IF(N156="zákl. přenesená",J156,0)</f>
        <v>0</v>
      </c>
      <c r="BH156" s="163">
        <f>IF(N156="sníž. přenesená",J156,0)</f>
        <v>0</v>
      </c>
      <c r="BI156" s="163">
        <f>IF(N156="nulová",J156,0)</f>
        <v>0</v>
      </c>
      <c r="BJ156" s="17" t="s">
        <v>79</v>
      </c>
      <c r="BK156" s="163">
        <f>ROUND(I156*H156,2)</f>
        <v>0</v>
      </c>
      <c r="BL156" s="17" t="s">
        <v>89</v>
      </c>
      <c r="BM156" s="162" t="s">
        <v>301</v>
      </c>
    </row>
    <row r="157" spans="1:65" s="11" customFormat="1" ht="10.199999999999999">
      <c r="B157" s="172"/>
      <c r="D157" s="165" t="s">
        <v>138</v>
      </c>
      <c r="E157" s="173" t="s">
        <v>1</v>
      </c>
      <c r="F157" s="174" t="s">
        <v>302</v>
      </c>
      <c r="H157" s="175">
        <v>1198.5</v>
      </c>
      <c r="I157" s="176"/>
      <c r="L157" s="172"/>
      <c r="M157" s="177"/>
      <c r="N157" s="178"/>
      <c r="O157" s="178"/>
      <c r="P157" s="178"/>
      <c r="Q157" s="178"/>
      <c r="R157" s="178"/>
      <c r="S157" s="178"/>
      <c r="T157" s="179"/>
      <c r="AT157" s="173" t="s">
        <v>138</v>
      </c>
      <c r="AU157" s="173" t="s">
        <v>83</v>
      </c>
      <c r="AV157" s="11" t="s">
        <v>83</v>
      </c>
      <c r="AW157" s="11" t="s">
        <v>30</v>
      </c>
      <c r="AX157" s="11" t="s">
        <v>74</v>
      </c>
      <c r="AY157" s="173" t="s">
        <v>133</v>
      </c>
    </row>
    <row r="158" spans="1:65" s="12" customFormat="1" ht="10.199999999999999">
      <c r="B158" s="180"/>
      <c r="D158" s="165" t="s">
        <v>138</v>
      </c>
      <c r="E158" s="181" t="s">
        <v>1</v>
      </c>
      <c r="F158" s="182" t="s">
        <v>140</v>
      </c>
      <c r="H158" s="183">
        <v>1198.5</v>
      </c>
      <c r="I158" s="184"/>
      <c r="L158" s="180"/>
      <c r="M158" s="185"/>
      <c r="N158" s="186"/>
      <c r="O158" s="186"/>
      <c r="P158" s="186"/>
      <c r="Q158" s="186"/>
      <c r="R158" s="186"/>
      <c r="S158" s="186"/>
      <c r="T158" s="187"/>
      <c r="AT158" s="181" t="s">
        <v>138</v>
      </c>
      <c r="AU158" s="181" t="s">
        <v>83</v>
      </c>
      <c r="AV158" s="12" t="s">
        <v>89</v>
      </c>
      <c r="AW158" s="12" t="s">
        <v>30</v>
      </c>
      <c r="AX158" s="12" t="s">
        <v>79</v>
      </c>
      <c r="AY158" s="181" t="s">
        <v>133</v>
      </c>
    </row>
    <row r="159" spans="1:65" s="2" customFormat="1" ht="33" customHeight="1">
      <c r="A159" s="32"/>
      <c r="B159" s="130"/>
      <c r="C159" s="151" t="s">
        <v>95</v>
      </c>
      <c r="D159" s="151" t="s">
        <v>131</v>
      </c>
      <c r="E159" s="152" t="s">
        <v>303</v>
      </c>
      <c r="F159" s="153" t="s">
        <v>304</v>
      </c>
      <c r="G159" s="154" t="s">
        <v>224</v>
      </c>
      <c r="H159" s="155">
        <v>799</v>
      </c>
      <c r="I159" s="156"/>
      <c r="J159" s="157">
        <f>ROUND(I159*H159,2)</f>
        <v>0</v>
      </c>
      <c r="K159" s="153" t="s">
        <v>186</v>
      </c>
      <c r="L159" s="33"/>
      <c r="M159" s="158" t="s">
        <v>1</v>
      </c>
      <c r="N159" s="159" t="s">
        <v>39</v>
      </c>
      <c r="O159" s="58"/>
      <c r="P159" s="160">
        <f>O159*H159</f>
        <v>0</v>
      </c>
      <c r="Q159" s="160">
        <v>0</v>
      </c>
      <c r="R159" s="160">
        <f>Q159*H159</f>
        <v>0</v>
      </c>
      <c r="S159" s="160">
        <v>0</v>
      </c>
      <c r="T159" s="161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62" t="s">
        <v>89</v>
      </c>
      <c r="AT159" s="162" t="s">
        <v>131</v>
      </c>
      <c r="AU159" s="162" t="s">
        <v>83</v>
      </c>
      <c r="AY159" s="17" t="s">
        <v>133</v>
      </c>
      <c r="BE159" s="163">
        <f>IF(N159="základní",J159,0)</f>
        <v>0</v>
      </c>
      <c r="BF159" s="163">
        <f>IF(N159="snížená",J159,0)</f>
        <v>0</v>
      </c>
      <c r="BG159" s="163">
        <f>IF(N159="zákl. přenesená",J159,0)</f>
        <v>0</v>
      </c>
      <c r="BH159" s="163">
        <f>IF(N159="sníž. přenesená",J159,0)</f>
        <v>0</v>
      </c>
      <c r="BI159" s="163">
        <f>IF(N159="nulová",J159,0)</f>
        <v>0</v>
      </c>
      <c r="BJ159" s="17" t="s">
        <v>79</v>
      </c>
      <c r="BK159" s="163">
        <f>ROUND(I159*H159,2)</f>
        <v>0</v>
      </c>
      <c r="BL159" s="17" t="s">
        <v>89</v>
      </c>
      <c r="BM159" s="162" t="s">
        <v>305</v>
      </c>
    </row>
    <row r="160" spans="1:65" s="15" customFormat="1" ht="22.8" customHeight="1">
      <c r="B160" s="203"/>
      <c r="D160" s="204" t="s">
        <v>73</v>
      </c>
      <c r="E160" s="214" t="s">
        <v>79</v>
      </c>
      <c r="F160" s="214" t="s">
        <v>182</v>
      </c>
      <c r="I160" s="206"/>
      <c r="J160" s="215">
        <f>BK160</f>
        <v>0</v>
      </c>
      <c r="L160" s="203"/>
      <c r="M160" s="208"/>
      <c r="N160" s="209"/>
      <c r="O160" s="209"/>
      <c r="P160" s="210">
        <f>SUM(P161:P220)</f>
        <v>0</v>
      </c>
      <c r="Q160" s="209"/>
      <c r="R160" s="210">
        <f>SUM(R161:R220)</f>
        <v>96.849610999999996</v>
      </c>
      <c r="S160" s="209"/>
      <c r="T160" s="211">
        <f>SUM(T161:T220)</f>
        <v>0</v>
      </c>
      <c r="AR160" s="204" t="s">
        <v>79</v>
      </c>
      <c r="AT160" s="212" t="s">
        <v>73</v>
      </c>
      <c r="AU160" s="212" t="s">
        <v>79</v>
      </c>
      <c r="AY160" s="204" t="s">
        <v>133</v>
      </c>
      <c r="BK160" s="213">
        <f>SUM(BK161:BK220)</f>
        <v>0</v>
      </c>
    </row>
    <row r="161" spans="1:65" s="2" customFormat="1" ht="21.75" customHeight="1">
      <c r="A161" s="32"/>
      <c r="B161" s="130"/>
      <c r="C161" s="151" t="s">
        <v>150</v>
      </c>
      <c r="D161" s="151" t="s">
        <v>131</v>
      </c>
      <c r="E161" s="152" t="s">
        <v>306</v>
      </c>
      <c r="F161" s="153" t="s">
        <v>307</v>
      </c>
      <c r="G161" s="154" t="s">
        <v>224</v>
      </c>
      <c r="H161" s="155">
        <v>125.9</v>
      </c>
      <c r="I161" s="156"/>
      <c r="J161" s="157">
        <f>ROUND(I161*H161,2)</f>
        <v>0</v>
      </c>
      <c r="K161" s="153" t="s">
        <v>186</v>
      </c>
      <c r="L161" s="33"/>
      <c r="M161" s="158" t="s">
        <v>1</v>
      </c>
      <c r="N161" s="159" t="s">
        <v>39</v>
      </c>
      <c r="O161" s="58"/>
      <c r="P161" s="160">
        <f>O161*H161</f>
        <v>0</v>
      </c>
      <c r="Q161" s="160">
        <v>0</v>
      </c>
      <c r="R161" s="160">
        <f>Q161*H161</f>
        <v>0</v>
      </c>
      <c r="S161" s="160">
        <v>0</v>
      </c>
      <c r="T161" s="161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62" t="s">
        <v>89</v>
      </c>
      <c r="AT161" s="162" t="s">
        <v>131</v>
      </c>
      <c r="AU161" s="162" t="s">
        <v>83</v>
      </c>
      <c r="AY161" s="17" t="s">
        <v>133</v>
      </c>
      <c r="BE161" s="163">
        <f>IF(N161="základní",J161,0)</f>
        <v>0</v>
      </c>
      <c r="BF161" s="163">
        <f>IF(N161="snížená",J161,0)</f>
        <v>0</v>
      </c>
      <c r="BG161" s="163">
        <f>IF(N161="zákl. přenesená",J161,0)</f>
        <v>0</v>
      </c>
      <c r="BH161" s="163">
        <f>IF(N161="sníž. přenesená",J161,0)</f>
        <v>0</v>
      </c>
      <c r="BI161" s="163">
        <f>IF(N161="nulová",J161,0)</f>
        <v>0</v>
      </c>
      <c r="BJ161" s="17" t="s">
        <v>79</v>
      </c>
      <c r="BK161" s="163">
        <f>ROUND(I161*H161,2)</f>
        <v>0</v>
      </c>
      <c r="BL161" s="17" t="s">
        <v>89</v>
      </c>
      <c r="BM161" s="162" t="s">
        <v>308</v>
      </c>
    </row>
    <row r="162" spans="1:65" s="10" customFormat="1" ht="10.199999999999999">
      <c r="B162" s="164"/>
      <c r="D162" s="165" t="s">
        <v>138</v>
      </c>
      <c r="E162" s="166" t="s">
        <v>1</v>
      </c>
      <c r="F162" s="167" t="s">
        <v>309</v>
      </c>
      <c r="H162" s="166" t="s">
        <v>1</v>
      </c>
      <c r="I162" s="168"/>
      <c r="L162" s="164"/>
      <c r="M162" s="169"/>
      <c r="N162" s="170"/>
      <c r="O162" s="170"/>
      <c r="P162" s="170"/>
      <c r="Q162" s="170"/>
      <c r="R162" s="170"/>
      <c r="S162" s="170"/>
      <c r="T162" s="171"/>
      <c r="AT162" s="166" t="s">
        <v>138</v>
      </c>
      <c r="AU162" s="166" t="s">
        <v>83</v>
      </c>
      <c r="AV162" s="10" t="s">
        <v>79</v>
      </c>
      <c r="AW162" s="10" t="s">
        <v>30</v>
      </c>
      <c r="AX162" s="10" t="s">
        <v>74</v>
      </c>
      <c r="AY162" s="166" t="s">
        <v>133</v>
      </c>
    </row>
    <row r="163" spans="1:65" s="11" customFormat="1" ht="10.199999999999999">
      <c r="B163" s="172"/>
      <c r="D163" s="165" t="s">
        <v>138</v>
      </c>
      <c r="E163" s="173" t="s">
        <v>1</v>
      </c>
      <c r="F163" s="174" t="s">
        <v>310</v>
      </c>
      <c r="H163" s="175">
        <v>125.9</v>
      </c>
      <c r="I163" s="176"/>
      <c r="L163" s="172"/>
      <c r="M163" s="177"/>
      <c r="N163" s="178"/>
      <c r="O163" s="178"/>
      <c r="P163" s="178"/>
      <c r="Q163" s="178"/>
      <c r="R163" s="178"/>
      <c r="S163" s="178"/>
      <c r="T163" s="179"/>
      <c r="AT163" s="173" t="s">
        <v>138</v>
      </c>
      <c r="AU163" s="173" t="s">
        <v>83</v>
      </c>
      <c r="AV163" s="11" t="s">
        <v>83</v>
      </c>
      <c r="AW163" s="11" t="s">
        <v>30</v>
      </c>
      <c r="AX163" s="11" t="s">
        <v>74</v>
      </c>
      <c r="AY163" s="173" t="s">
        <v>133</v>
      </c>
    </row>
    <row r="164" spans="1:65" s="12" customFormat="1" ht="10.199999999999999">
      <c r="B164" s="180"/>
      <c r="D164" s="165" t="s">
        <v>138</v>
      </c>
      <c r="E164" s="181" t="s">
        <v>1</v>
      </c>
      <c r="F164" s="182" t="s">
        <v>140</v>
      </c>
      <c r="H164" s="183">
        <v>125.9</v>
      </c>
      <c r="I164" s="184"/>
      <c r="L164" s="180"/>
      <c r="M164" s="185"/>
      <c r="N164" s="186"/>
      <c r="O164" s="186"/>
      <c r="P164" s="186"/>
      <c r="Q164" s="186"/>
      <c r="R164" s="186"/>
      <c r="S164" s="186"/>
      <c r="T164" s="187"/>
      <c r="AT164" s="181" t="s">
        <v>138</v>
      </c>
      <c r="AU164" s="181" t="s">
        <v>83</v>
      </c>
      <c r="AV164" s="12" t="s">
        <v>89</v>
      </c>
      <c r="AW164" s="12" t="s">
        <v>30</v>
      </c>
      <c r="AX164" s="12" t="s">
        <v>79</v>
      </c>
      <c r="AY164" s="181" t="s">
        <v>133</v>
      </c>
    </row>
    <row r="165" spans="1:65" s="2" customFormat="1" ht="33" customHeight="1">
      <c r="A165" s="32"/>
      <c r="B165" s="130"/>
      <c r="C165" s="151" t="s">
        <v>153</v>
      </c>
      <c r="D165" s="151" t="s">
        <v>131</v>
      </c>
      <c r="E165" s="152" t="s">
        <v>311</v>
      </c>
      <c r="F165" s="153" t="s">
        <v>312</v>
      </c>
      <c r="G165" s="154" t="s">
        <v>224</v>
      </c>
      <c r="H165" s="155">
        <v>55</v>
      </c>
      <c r="I165" s="156"/>
      <c r="J165" s="157">
        <f>ROUND(I165*H165,2)</f>
        <v>0</v>
      </c>
      <c r="K165" s="153" t="s">
        <v>186</v>
      </c>
      <c r="L165" s="33"/>
      <c r="M165" s="158" t="s">
        <v>1</v>
      </c>
      <c r="N165" s="159" t="s">
        <v>39</v>
      </c>
      <c r="O165" s="58"/>
      <c r="P165" s="160">
        <f>O165*H165</f>
        <v>0</v>
      </c>
      <c r="Q165" s="160">
        <v>0</v>
      </c>
      <c r="R165" s="160">
        <f>Q165*H165</f>
        <v>0</v>
      </c>
      <c r="S165" s="160">
        <v>0</v>
      </c>
      <c r="T165" s="161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62" t="s">
        <v>89</v>
      </c>
      <c r="AT165" s="162" t="s">
        <v>131</v>
      </c>
      <c r="AU165" s="162" t="s">
        <v>83</v>
      </c>
      <c r="AY165" s="17" t="s">
        <v>133</v>
      </c>
      <c r="BE165" s="163">
        <f>IF(N165="základní",J165,0)</f>
        <v>0</v>
      </c>
      <c r="BF165" s="163">
        <f>IF(N165="snížená",J165,0)</f>
        <v>0</v>
      </c>
      <c r="BG165" s="163">
        <f>IF(N165="zákl. přenesená",J165,0)</f>
        <v>0</v>
      </c>
      <c r="BH165" s="163">
        <f>IF(N165="sníž. přenesená",J165,0)</f>
        <v>0</v>
      </c>
      <c r="BI165" s="163">
        <f>IF(N165="nulová",J165,0)</f>
        <v>0</v>
      </c>
      <c r="BJ165" s="17" t="s">
        <v>79</v>
      </c>
      <c r="BK165" s="163">
        <f>ROUND(I165*H165,2)</f>
        <v>0</v>
      </c>
      <c r="BL165" s="17" t="s">
        <v>89</v>
      </c>
      <c r="BM165" s="162" t="s">
        <v>313</v>
      </c>
    </row>
    <row r="166" spans="1:65" s="2" customFormat="1" ht="44.25" customHeight="1">
      <c r="A166" s="32"/>
      <c r="B166" s="130"/>
      <c r="C166" s="151" t="s">
        <v>157</v>
      </c>
      <c r="D166" s="151" t="s">
        <v>131</v>
      </c>
      <c r="E166" s="152" t="s">
        <v>314</v>
      </c>
      <c r="F166" s="153" t="s">
        <v>315</v>
      </c>
      <c r="G166" s="154" t="s">
        <v>224</v>
      </c>
      <c r="H166" s="155">
        <v>80.959999999999994</v>
      </c>
      <c r="I166" s="156"/>
      <c r="J166" s="157">
        <f>ROUND(I166*H166,2)</f>
        <v>0</v>
      </c>
      <c r="K166" s="153" t="s">
        <v>186</v>
      </c>
      <c r="L166" s="33"/>
      <c r="M166" s="158" t="s">
        <v>1</v>
      </c>
      <c r="N166" s="159" t="s">
        <v>39</v>
      </c>
      <c r="O166" s="58"/>
      <c r="P166" s="160">
        <f>O166*H166</f>
        <v>0</v>
      </c>
      <c r="Q166" s="160">
        <v>0</v>
      </c>
      <c r="R166" s="160">
        <f>Q166*H166</f>
        <v>0</v>
      </c>
      <c r="S166" s="160">
        <v>0</v>
      </c>
      <c r="T166" s="161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62" t="s">
        <v>89</v>
      </c>
      <c r="AT166" s="162" t="s">
        <v>131</v>
      </c>
      <c r="AU166" s="162" t="s">
        <v>83</v>
      </c>
      <c r="AY166" s="17" t="s">
        <v>133</v>
      </c>
      <c r="BE166" s="163">
        <f>IF(N166="základní",J166,0)</f>
        <v>0</v>
      </c>
      <c r="BF166" s="163">
        <f>IF(N166="snížená",J166,0)</f>
        <v>0</v>
      </c>
      <c r="BG166" s="163">
        <f>IF(N166="zákl. přenesená",J166,0)</f>
        <v>0</v>
      </c>
      <c r="BH166" s="163">
        <f>IF(N166="sníž. přenesená",J166,0)</f>
        <v>0</v>
      </c>
      <c r="BI166" s="163">
        <f>IF(N166="nulová",J166,0)</f>
        <v>0</v>
      </c>
      <c r="BJ166" s="17" t="s">
        <v>79</v>
      </c>
      <c r="BK166" s="163">
        <f>ROUND(I166*H166,2)</f>
        <v>0</v>
      </c>
      <c r="BL166" s="17" t="s">
        <v>89</v>
      </c>
      <c r="BM166" s="162" t="s">
        <v>316</v>
      </c>
    </row>
    <row r="167" spans="1:65" s="10" customFormat="1" ht="10.199999999999999">
      <c r="B167" s="164"/>
      <c r="D167" s="165" t="s">
        <v>138</v>
      </c>
      <c r="E167" s="166" t="s">
        <v>1</v>
      </c>
      <c r="F167" s="167" t="s">
        <v>317</v>
      </c>
      <c r="H167" s="166" t="s">
        <v>1</v>
      </c>
      <c r="I167" s="168"/>
      <c r="L167" s="164"/>
      <c r="M167" s="169"/>
      <c r="N167" s="170"/>
      <c r="O167" s="170"/>
      <c r="P167" s="170"/>
      <c r="Q167" s="170"/>
      <c r="R167" s="170"/>
      <c r="S167" s="170"/>
      <c r="T167" s="171"/>
      <c r="AT167" s="166" t="s">
        <v>138</v>
      </c>
      <c r="AU167" s="166" t="s">
        <v>83</v>
      </c>
      <c r="AV167" s="10" t="s">
        <v>79</v>
      </c>
      <c r="AW167" s="10" t="s">
        <v>30</v>
      </c>
      <c r="AX167" s="10" t="s">
        <v>74</v>
      </c>
      <c r="AY167" s="166" t="s">
        <v>133</v>
      </c>
    </row>
    <row r="168" spans="1:65" s="11" customFormat="1" ht="10.199999999999999">
      <c r="B168" s="172"/>
      <c r="D168" s="165" t="s">
        <v>138</v>
      </c>
      <c r="E168" s="173" t="s">
        <v>1</v>
      </c>
      <c r="F168" s="174" t="s">
        <v>318</v>
      </c>
      <c r="H168" s="175">
        <v>75.84</v>
      </c>
      <c r="I168" s="176"/>
      <c r="L168" s="172"/>
      <c r="M168" s="177"/>
      <c r="N168" s="178"/>
      <c r="O168" s="178"/>
      <c r="P168" s="178"/>
      <c r="Q168" s="178"/>
      <c r="R168" s="178"/>
      <c r="S168" s="178"/>
      <c r="T168" s="179"/>
      <c r="AT168" s="173" t="s">
        <v>138</v>
      </c>
      <c r="AU168" s="173" t="s">
        <v>83</v>
      </c>
      <c r="AV168" s="11" t="s">
        <v>83</v>
      </c>
      <c r="AW168" s="11" t="s">
        <v>30</v>
      </c>
      <c r="AX168" s="11" t="s">
        <v>74</v>
      </c>
      <c r="AY168" s="173" t="s">
        <v>133</v>
      </c>
    </row>
    <row r="169" spans="1:65" s="10" customFormat="1" ht="10.199999999999999">
      <c r="B169" s="164"/>
      <c r="D169" s="165" t="s">
        <v>138</v>
      </c>
      <c r="E169" s="166" t="s">
        <v>1</v>
      </c>
      <c r="F169" s="167" t="s">
        <v>319</v>
      </c>
      <c r="H169" s="166" t="s">
        <v>1</v>
      </c>
      <c r="I169" s="168"/>
      <c r="L169" s="164"/>
      <c r="M169" s="169"/>
      <c r="N169" s="170"/>
      <c r="O169" s="170"/>
      <c r="P169" s="170"/>
      <c r="Q169" s="170"/>
      <c r="R169" s="170"/>
      <c r="S169" s="170"/>
      <c r="T169" s="171"/>
      <c r="AT169" s="166" t="s">
        <v>138</v>
      </c>
      <c r="AU169" s="166" t="s">
        <v>83</v>
      </c>
      <c r="AV169" s="10" t="s">
        <v>79</v>
      </c>
      <c r="AW169" s="10" t="s">
        <v>30</v>
      </c>
      <c r="AX169" s="10" t="s">
        <v>74</v>
      </c>
      <c r="AY169" s="166" t="s">
        <v>133</v>
      </c>
    </row>
    <row r="170" spans="1:65" s="11" customFormat="1" ht="10.199999999999999">
      <c r="B170" s="172"/>
      <c r="D170" s="165" t="s">
        <v>138</v>
      </c>
      <c r="E170" s="173" t="s">
        <v>1</v>
      </c>
      <c r="F170" s="174" t="s">
        <v>320</v>
      </c>
      <c r="H170" s="175">
        <v>5.12</v>
      </c>
      <c r="I170" s="176"/>
      <c r="L170" s="172"/>
      <c r="M170" s="177"/>
      <c r="N170" s="178"/>
      <c r="O170" s="178"/>
      <c r="P170" s="178"/>
      <c r="Q170" s="178"/>
      <c r="R170" s="178"/>
      <c r="S170" s="178"/>
      <c r="T170" s="179"/>
      <c r="AT170" s="173" t="s">
        <v>138</v>
      </c>
      <c r="AU170" s="173" t="s">
        <v>83</v>
      </c>
      <c r="AV170" s="11" t="s">
        <v>83</v>
      </c>
      <c r="AW170" s="11" t="s">
        <v>30</v>
      </c>
      <c r="AX170" s="11" t="s">
        <v>74</v>
      </c>
      <c r="AY170" s="173" t="s">
        <v>133</v>
      </c>
    </row>
    <row r="171" spans="1:65" s="12" customFormat="1" ht="10.199999999999999">
      <c r="B171" s="180"/>
      <c r="D171" s="165" t="s">
        <v>138</v>
      </c>
      <c r="E171" s="181" t="s">
        <v>1</v>
      </c>
      <c r="F171" s="182" t="s">
        <v>140</v>
      </c>
      <c r="H171" s="183">
        <v>80.959999999999994</v>
      </c>
      <c r="I171" s="184"/>
      <c r="L171" s="180"/>
      <c r="M171" s="185"/>
      <c r="N171" s="186"/>
      <c r="O171" s="186"/>
      <c r="P171" s="186"/>
      <c r="Q171" s="186"/>
      <c r="R171" s="186"/>
      <c r="S171" s="186"/>
      <c r="T171" s="187"/>
      <c r="AT171" s="181" t="s">
        <v>138</v>
      </c>
      <c r="AU171" s="181" t="s">
        <v>83</v>
      </c>
      <c r="AV171" s="12" t="s">
        <v>89</v>
      </c>
      <c r="AW171" s="12" t="s">
        <v>30</v>
      </c>
      <c r="AX171" s="12" t="s">
        <v>79</v>
      </c>
      <c r="AY171" s="181" t="s">
        <v>133</v>
      </c>
    </row>
    <row r="172" spans="1:65" s="2" customFormat="1" ht="44.25" customHeight="1">
      <c r="A172" s="32"/>
      <c r="B172" s="130"/>
      <c r="C172" s="151" t="s">
        <v>161</v>
      </c>
      <c r="D172" s="151" t="s">
        <v>131</v>
      </c>
      <c r="E172" s="152" t="s">
        <v>321</v>
      </c>
      <c r="F172" s="153" t="s">
        <v>322</v>
      </c>
      <c r="G172" s="154" t="s">
        <v>224</v>
      </c>
      <c r="H172" s="155">
        <v>79.650000000000006</v>
      </c>
      <c r="I172" s="156"/>
      <c r="J172" s="157">
        <f>ROUND(I172*H172,2)</f>
        <v>0</v>
      </c>
      <c r="K172" s="153" t="s">
        <v>186</v>
      </c>
      <c r="L172" s="33"/>
      <c r="M172" s="158" t="s">
        <v>1</v>
      </c>
      <c r="N172" s="159" t="s">
        <v>39</v>
      </c>
      <c r="O172" s="58"/>
      <c r="P172" s="160">
        <f>O172*H172</f>
        <v>0</v>
      </c>
      <c r="Q172" s="160">
        <v>0</v>
      </c>
      <c r="R172" s="160">
        <f>Q172*H172</f>
        <v>0</v>
      </c>
      <c r="S172" s="160">
        <v>0</v>
      </c>
      <c r="T172" s="161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62" t="s">
        <v>89</v>
      </c>
      <c r="AT172" s="162" t="s">
        <v>131</v>
      </c>
      <c r="AU172" s="162" t="s">
        <v>83</v>
      </c>
      <c r="AY172" s="17" t="s">
        <v>133</v>
      </c>
      <c r="BE172" s="163">
        <f>IF(N172="základní",J172,0)</f>
        <v>0</v>
      </c>
      <c r="BF172" s="163">
        <f>IF(N172="snížená",J172,0)</f>
        <v>0</v>
      </c>
      <c r="BG172" s="163">
        <f>IF(N172="zákl. přenesená",J172,0)</f>
        <v>0</v>
      </c>
      <c r="BH172" s="163">
        <f>IF(N172="sníž. přenesená",J172,0)</f>
        <v>0</v>
      </c>
      <c r="BI172" s="163">
        <f>IF(N172="nulová",J172,0)</f>
        <v>0</v>
      </c>
      <c r="BJ172" s="17" t="s">
        <v>79</v>
      </c>
      <c r="BK172" s="163">
        <f>ROUND(I172*H172,2)</f>
        <v>0</v>
      </c>
      <c r="BL172" s="17" t="s">
        <v>89</v>
      </c>
      <c r="BM172" s="162" t="s">
        <v>323</v>
      </c>
    </row>
    <row r="173" spans="1:65" s="10" customFormat="1" ht="10.199999999999999">
      <c r="B173" s="164"/>
      <c r="D173" s="165" t="s">
        <v>138</v>
      </c>
      <c r="E173" s="166" t="s">
        <v>1</v>
      </c>
      <c r="F173" s="167" t="s">
        <v>324</v>
      </c>
      <c r="H173" s="166" t="s">
        <v>1</v>
      </c>
      <c r="I173" s="168"/>
      <c r="L173" s="164"/>
      <c r="M173" s="169"/>
      <c r="N173" s="170"/>
      <c r="O173" s="170"/>
      <c r="P173" s="170"/>
      <c r="Q173" s="170"/>
      <c r="R173" s="170"/>
      <c r="S173" s="170"/>
      <c r="T173" s="171"/>
      <c r="AT173" s="166" t="s">
        <v>138</v>
      </c>
      <c r="AU173" s="166" t="s">
        <v>83</v>
      </c>
      <c r="AV173" s="10" t="s">
        <v>79</v>
      </c>
      <c r="AW173" s="10" t="s">
        <v>30</v>
      </c>
      <c r="AX173" s="10" t="s">
        <v>74</v>
      </c>
      <c r="AY173" s="166" t="s">
        <v>133</v>
      </c>
    </row>
    <row r="174" spans="1:65" s="11" customFormat="1" ht="10.199999999999999">
      <c r="B174" s="172"/>
      <c r="D174" s="165" t="s">
        <v>138</v>
      </c>
      <c r="E174" s="173" t="s">
        <v>1</v>
      </c>
      <c r="F174" s="174" t="s">
        <v>325</v>
      </c>
      <c r="H174" s="175">
        <v>15</v>
      </c>
      <c r="I174" s="176"/>
      <c r="L174" s="172"/>
      <c r="M174" s="177"/>
      <c r="N174" s="178"/>
      <c r="O174" s="178"/>
      <c r="P174" s="178"/>
      <c r="Q174" s="178"/>
      <c r="R174" s="178"/>
      <c r="S174" s="178"/>
      <c r="T174" s="179"/>
      <c r="AT174" s="173" t="s">
        <v>138</v>
      </c>
      <c r="AU174" s="173" t="s">
        <v>83</v>
      </c>
      <c r="AV174" s="11" t="s">
        <v>83</v>
      </c>
      <c r="AW174" s="11" t="s">
        <v>30</v>
      </c>
      <c r="AX174" s="11" t="s">
        <v>74</v>
      </c>
      <c r="AY174" s="173" t="s">
        <v>133</v>
      </c>
    </row>
    <row r="175" spans="1:65" s="10" customFormat="1" ht="10.199999999999999">
      <c r="B175" s="164"/>
      <c r="D175" s="165" t="s">
        <v>138</v>
      </c>
      <c r="E175" s="166" t="s">
        <v>1</v>
      </c>
      <c r="F175" s="167" t="s">
        <v>326</v>
      </c>
      <c r="H175" s="166" t="s">
        <v>1</v>
      </c>
      <c r="I175" s="168"/>
      <c r="L175" s="164"/>
      <c r="M175" s="169"/>
      <c r="N175" s="170"/>
      <c r="O175" s="170"/>
      <c r="P175" s="170"/>
      <c r="Q175" s="170"/>
      <c r="R175" s="170"/>
      <c r="S175" s="170"/>
      <c r="T175" s="171"/>
      <c r="AT175" s="166" t="s">
        <v>138</v>
      </c>
      <c r="AU175" s="166" t="s">
        <v>83</v>
      </c>
      <c r="AV175" s="10" t="s">
        <v>79</v>
      </c>
      <c r="AW175" s="10" t="s">
        <v>30</v>
      </c>
      <c r="AX175" s="10" t="s">
        <v>74</v>
      </c>
      <c r="AY175" s="166" t="s">
        <v>133</v>
      </c>
    </row>
    <row r="176" spans="1:65" s="11" customFormat="1" ht="10.199999999999999">
      <c r="B176" s="172"/>
      <c r="D176" s="165" t="s">
        <v>138</v>
      </c>
      <c r="E176" s="173" t="s">
        <v>1</v>
      </c>
      <c r="F176" s="174" t="s">
        <v>327</v>
      </c>
      <c r="H176" s="175">
        <v>52.65</v>
      </c>
      <c r="I176" s="176"/>
      <c r="L176" s="172"/>
      <c r="M176" s="177"/>
      <c r="N176" s="178"/>
      <c r="O176" s="178"/>
      <c r="P176" s="178"/>
      <c r="Q176" s="178"/>
      <c r="R176" s="178"/>
      <c r="S176" s="178"/>
      <c r="T176" s="179"/>
      <c r="AT176" s="173" t="s">
        <v>138</v>
      </c>
      <c r="AU176" s="173" t="s">
        <v>83</v>
      </c>
      <c r="AV176" s="11" t="s">
        <v>83</v>
      </c>
      <c r="AW176" s="11" t="s">
        <v>30</v>
      </c>
      <c r="AX176" s="11" t="s">
        <v>74</v>
      </c>
      <c r="AY176" s="173" t="s">
        <v>133</v>
      </c>
    </row>
    <row r="177" spans="1:65" s="10" customFormat="1" ht="10.199999999999999">
      <c r="B177" s="164"/>
      <c r="D177" s="165" t="s">
        <v>138</v>
      </c>
      <c r="E177" s="166" t="s">
        <v>1</v>
      </c>
      <c r="F177" s="167" t="s">
        <v>226</v>
      </c>
      <c r="H177" s="166" t="s">
        <v>1</v>
      </c>
      <c r="I177" s="168"/>
      <c r="L177" s="164"/>
      <c r="M177" s="169"/>
      <c r="N177" s="170"/>
      <c r="O177" s="170"/>
      <c r="P177" s="170"/>
      <c r="Q177" s="170"/>
      <c r="R177" s="170"/>
      <c r="S177" s="170"/>
      <c r="T177" s="171"/>
      <c r="AT177" s="166" t="s">
        <v>138</v>
      </c>
      <c r="AU177" s="166" t="s">
        <v>83</v>
      </c>
      <c r="AV177" s="10" t="s">
        <v>79</v>
      </c>
      <c r="AW177" s="10" t="s">
        <v>30</v>
      </c>
      <c r="AX177" s="10" t="s">
        <v>74</v>
      </c>
      <c r="AY177" s="166" t="s">
        <v>133</v>
      </c>
    </row>
    <row r="178" spans="1:65" s="11" customFormat="1" ht="10.199999999999999">
      <c r="B178" s="172"/>
      <c r="D178" s="165" t="s">
        <v>138</v>
      </c>
      <c r="E178" s="173" t="s">
        <v>1</v>
      </c>
      <c r="F178" s="174" t="s">
        <v>328</v>
      </c>
      <c r="H178" s="175">
        <v>12</v>
      </c>
      <c r="I178" s="176"/>
      <c r="L178" s="172"/>
      <c r="M178" s="177"/>
      <c r="N178" s="178"/>
      <c r="O178" s="178"/>
      <c r="P178" s="178"/>
      <c r="Q178" s="178"/>
      <c r="R178" s="178"/>
      <c r="S178" s="178"/>
      <c r="T178" s="179"/>
      <c r="AT178" s="173" t="s">
        <v>138</v>
      </c>
      <c r="AU178" s="173" t="s">
        <v>83</v>
      </c>
      <c r="AV178" s="11" t="s">
        <v>83</v>
      </c>
      <c r="AW178" s="11" t="s">
        <v>30</v>
      </c>
      <c r="AX178" s="11" t="s">
        <v>74</v>
      </c>
      <c r="AY178" s="173" t="s">
        <v>133</v>
      </c>
    </row>
    <row r="179" spans="1:65" s="12" customFormat="1" ht="10.199999999999999">
      <c r="B179" s="180"/>
      <c r="D179" s="165" t="s">
        <v>138</v>
      </c>
      <c r="E179" s="181" t="s">
        <v>1</v>
      </c>
      <c r="F179" s="182" t="s">
        <v>140</v>
      </c>
      <c r="H179" s="183">
        <v>79.650000000000006</v>
      </c>
      <c r="I179" s="184"/>
      <c r="L179" s="180"/>
      <c r="M179" s="185"/>
      <c r="N179" s="186"/>
      <c r="O179" s="186"/>
      <c r="P179" s="186"/>
      <c r="Q179" s="186"/>
      <c r="R179" s="186"/>
      <c r="S179" s="186"/>
      <c r="T179" s="187"/>
      <c r="AT179" s="181" t="s">
        <v>138</v>
      </c>
      <c r="AU179" s="181" t="s">
        <v>83</v>
      </c>
      <c r="AV179" s="12" t="s">
        <v>89</v>
      </c>
      <c r="AW179" s="12" t="s">
        <v>30</v>
      </c>
      <c r="AX179" s="12" t="s">
        <v>79</v>
      </c>
      <c r="AY179" s="181" t="s">
        <v>133</v>
      </c>
    </row>
    <row r="180" spans="1:65" s="2" customFormat="1" ht="33" customHeight="1">
      <c r="A180" s="32"/>
      <c r="B180" s="130"/>
      <c r="C180" s="151" t="s">
        <v>165</v>
      </c>
      <c r="D180" s="151" t="s">
        <v>131</v>
      </c>
      <c r="E180" s="152" t="s">
        <v>329</v>
      </c>
      <c r="F180" s="153" t="s">
        <v>330</v>
      </c>
      <c r="G180" s="154" t="s">
        <v>185</v>
      </c>
      <c r="H180" s="155">
        <v>170.4</v>
      </c>
      <c r="I180" s="156"/>
      <c r="J180" s="157">
        <f>ROUND(I180*H180,2)</f>
        <v>0</v>
      </c>
      <c r="K180" s="153" t="s">
        <v>186</v>
      </c>
      <c r="L180" s="33"/>
      <c r="M180" s="158" t="s">
        <v>1</v>
      </c>
      <c r="N180" s="159" t="s">
        <v>39</v>
      </c>
      <c r="O180" s="58"/>
      <c r="P180" s="160">
        <f>O180*H180</f>
        <v>0</v>
      </c>
      <c r="Q180" s="160">
        <v>8.4000000000000003E-4</v>
      </c>
      <c r="R180" s="160">
        <f>Q180*H180</f>
        <v>0.14313600000000001</v>
      </c>
      <c r="S180" s="160">
        <v>0</v>
      </c>
      <c r="T180" s="161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62" t="s">
        <v>89</v>
      </c>
      <c r="AT180" s="162" t="s">
        <v>131</v>
      </c>
      <c r="AU180" s="162" t="s">
        <v>83</v>
      </c>
      <c r="AY180" s="17" t="s">
        <v>133</v>
      </c>
      <c r="BE180" s="163">
        <f>IF(N180="základní",J180,0)</f>
        <v>0</v>
      </c>
      <c r="BF180" s="163">
        <f>IF(N180="snížená",J180,0)</f>
        <v>0</v>
      </c>
      <c r="BG180" s="163">
        <f>IF(N180="zákl. přenesená",J180,0)</f>
        <v>0</v>
      </c>
      <c r="BH180" s="163">
        <f>IF(N180="sníž. přenesená",J180,0)</f>
        <v>0</v>
      </c>
      <c r="BI180" s="163">
        <f>IF(N180="nulová",J180,0)</f>
        <v>0</v>
      </c>
      <c r="BJ180" s="17" t="s">
        <v>79</v>
      </c>
      <c r="BK180" s="163">
        <f>ROUND(I180*H180,2)</f>
        <v>0</v>
      </c>
      <c r="BL180" s="17" t="s">
        <v>89</v>
      </c>
      <c r="BM180" s="162" t="s">
        <v>331</v>
      </c>
    </row>
    <row r="181" spans="1:65" s="11" customFormat="1" ht="10.199999999999999">
      <c r="B181" s="172"/>
      <c r="D181" s="165" t="s">
        <v>138</v>
      </c>
      <c r="E181" s="173" t="s">
        <v>1</v>
      </c>
      <c r="F181" s="174" t="s">
        <v>332</v>
      </c>
      <c r="H181" s="175">
        <v>30</v>
      </c>
      <c r="I181" s="176"/>
      <c r="L181" s="172"/>
      <c r="M181" s="177"/>
      <c r="N181" s="178"/>
      <c r="O181" s="178"/>
      <c r="P181" s="178"/>
      <c r="Q181" s="178"/>
      <c r="R181" s="178"/>
      <c r="S181" s="178"/>
      <c r="T181" s="179"/>
      <c r="AT181" s="173" t="s">
        <v>138</v>
      </c>
      <c r="AU181" s="173" t="s">
        <v>83</v>
      </c>
      <c r="AV181" s="11" t="s">
        <v>83</v>
      </c>
      <c r="AW181" s="11" t="s">
        <v>30</v>
      </c>
      <c r="AX181" s="11" t="s">
        <v>74</v>
      </c>
      <c r="AY181" s="173" t="s">
        <v>133</v>
      </c>
    </row>
    <row r="182" spans="1:65" s="11" customFormat="1" ht="10.199999999999999">
      <c r="B182" s="172"/>
      <c r="D182" s="165" t="s">
        <v>138</v>
      </c>
      <c r="E182" s="173" t="s">
        <v>1</v>
      </c>
      <c r="F182" s="174" t="s">
        <v>333</v>
      </c>
      <c r="H182" s="175">
        <v>140.4</v>
      </c>
      <c r="I182" s="176"/>
      <c r="L182" s="172"/>
      <c r="M182" s="177"/>
      <c r="N182" s="178"/>
      <c r="O182" s="178"/>
      <c r="P182" s="178"/>
      <c r="Q182" s="178"/>
      <c r="R182" s="178"/>
      <c r="S182" s="178"/>
      <c r="T182" s="179"/>
      <c r="AT182" s="173" t="s">
        <v>138</v>
      </c>
      <c r="AU182" s="173" t="s">
        <v>83</v>
      </c>
      <c r="AV182" s="11" t="s">
        <v>83</v>
      </c>
      <c r="AW182" s="11" t="s">
        <v>30</v>
      </c>
      <c r="AX182" s="11" t="s">
        <v>74</v>
      </c>
      <c r="AY182" s="173" t="s">
        <v>133</v>
      </c>
    </row>
    <row r="183" spans="1:65" s="12" customFormat="1" ht="10.199999999999999">
      <c r="B183" s="180"/>
      <c r="D183" s="165" t="s">
        <v>138</v>
      </c>
      <c r="E183" s="181" t="s">
        <v>1</v>
      </c>
      <c r="F183" s="182" t="s">
        <v>140</v>
      </c>
      <c r="H183" s="183">
        <v>170.4</v>
      </c>
      <c r="I183" s="184"/>
      <c r="L183" s="180"/>
      <c r="M183" s="185"/>
      <c r="N183" s="186"/>
      <c r="O183" s="186"/>
      <c r="P183" s="186"/>
      <c r="Q183" s="186"/>
      <c r="R183" s="186"/>
      <c r="S183" s="186"/>
      <c r="T183" s="187"/>
      <c r="AT183" s="181" t="s">
        <v>138</v>
      </c>
      <c r="AU183" s="181" t="s">
        <v>83</v>
      </c>
      <c r="AV183" s="12" t="s">
        <v>89</v>
      </c>
      <c r="AW183" s="12" t="s">
        <v>30</v>
      </c>
      <c r="AX183" s="12" t="s">
        <v>79</v>
      </c>
      <c r="AY183" s="181" t="s">
        <v>133</v>
      </c>
    </row>
    <row r="184" spans="1:65" s="2" customFormat="1" ht="33" customHeight="1">
      <c r="A184" s="32"/>
      <c r="B184" s="130"/>
      <c r="C184" s="151" t="s">
        <v>168</v>
      </c>
      <c r="D184" s="151" t="s">
        <v>131</v>
      </c>
      <c r="E184" s="152" t="s">
        <v>334</v>
      </c>
      <c r="F184" s="153" t="s">
        <v>335</v>
      </c>
      <c r="G184" s="154" t="s">
        <v>185</v>
      </c>
      <c r="H184" s="155">
        <v>170.4</v>
      </c>
      <c r="I184" s="156"/>
      <c r="J184" s="157">
        <f>ROUND(I184*H184,2)</f>
        <v>0</v>
      </c>
      <c r="K184" s="153" t="s">
        <v>186</v>
      </c>
      <c r="L184" s="33"/>
      <c r="M184" s="158" t="s">
        <v>1</v>
      </c>
      <c r="N184" s="159" t="s">
        <v>39</v>
      </c>
      <c r="O184" s="58"/>
      <c r="P184" s="160">
        <f>O184*H184</f>
        <v>0</v>
      </c>
      <c r="Q184" s="160">
        <v>0</v>
      </c>
      <c r="R184" s="160">
        <f>Q184*H184</f>
        <v>0</v>
      </c>
      <c r="S184" s="160">
        <v>0</v>
      </c>
      <c r="T184" s="161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62" t="s">
        <v>89</v>
      </c>
      <c r="AT184" s="162" t="s">
        <v>131</v>
      </c>
      <c r="AU184" s="162" t="s">
        <v>83</v>
      </c>
      <c r="AY184" s="17" t="s">
        <v>133</v>
      </c>
      <c r="BE184" s="163">
        <f>IF(N184="základní",J184,0)</f>
        <v>0</v>
      </c>
      <c r="BF184" s="163">
        <f>IF(N184="snížená",J184,0)</f>
        <v>0</v>
      </c>
      <c r="BG184" s="163">
        <f>IF(N184="zákl. přenesená",J184,0)</f>
        <v>0</v>
      </c>
      <c r="BH184" s="163">
        <f>IF(N184="sníž. přenesená",J184,0)</f>
        <v>0</v>
      </c>
      <c r="BI184" s="163">
        <f>IF(N184="nulová",J184,0)</f>
        <v>0</v>
      </c>
      <c r="BJ184" s="17" t="s">
        <v>79</v>
      </c>
      <c r="BK184" s="163">
        <f>ROUND(I184*H184,2)</f>
        <v>0</v>
      </c>
      <c r="BL184" s="17" t="s">
        <v>89</v>
      </c>
      <c r="BM184" s="162" t="s">
        <v>336</v>
      </c>
    </row>
    <row r="185" spans="1:65" s="2" customFormat="1" ht="55.5" customHeight="1">
      <c r="A185" s="32"/>
      <c r="B185" s="130"/>
      <c r="C185" s="151" t="s">
        <v>173</v>
      </c>
      <c r="D185" s="151" t="s">
        <v>131</v>
      </c>
      <c r="E185" s="152" t="s">
        <v>230</v>
      </c>
      <c r="F185" s="153" t="s">
        <v>231</v>
      </c>
      <c r="G185" s="154" t="s">
        <v>224</v>
      </c>
      <c r="H185" s="155">
        <v>125.9</v>
      </c>
      <c r="I185" s="156"/>
      <c r="J185" s="157">
        <f>ROUND(I185*H185,2)</f>
        <v>0</v>
      </c>
      <c r="K185" s="153" t="s">
        <v>186</v>
      </c>
      <c r="L185" s="33"/>
      <c r="M185" s="158" t="s">
        <v>1</v>
      </c>
      <c r="N185" s="159" t="s">
        <v>39</v>
      </c>
      <c r="O185" s="58"/>
      <c r="P185" s="160">
        <f>O185*H185</f>
        <v>0</v>
      </c>
      <c r="Q185" s="160">
        <v>0</v>
      </c>
      <c r="R185" s="160">
        <f>Q185*H185</f>
        <v>0</v>
      </c>
      <c r="S185" s="160">
        <v>0</v>
      </c>
      <c r="T185" s="161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62" t="s">
        <v>89</v>
      </c>
      <c r="AT185" s="162" t="s">
        <v>131</v>
      </c>
      <c r="AU185" s="162" t="s">
        <v>83</v>
      </c>
      <c r="AY185" s="17" t="s">
        <v>133</v>
      </c>
      <c r="BE185" s="163">
        <f>IF(N185="základní",J185,0)</f>
        <v>0</v>
      </c>
      <c r="BF185" s="163">
        <f>IF(N185="snížená",J185,0)</f>
        <v>0</v>
      </c>
      <c r="BG185" s="163">
        <f>IF(N185="zákl. přenesená",J185,0)</f>
        <v>0</v>
      </c>
      <c r="BH185" s="163">
        <f>IF(N185="sníž. přenesená",J185,0)</f>
        <v>0</v>
      </c>
      <c r="BI185" s="163">
        <f>IF(N185="nulová",J185,0)</f>
        <v>0</v>
      </c>
      <c r="BJ185" s="17" t="s">
        <v>79</v>
      </c>
      <c r="BK185" s="163">
        <f>ROUND(I185*H185,2)</f>
        <v>0</v>
      </c>
      <c r="BL185" s="17" t="s">
        <v>89</v>
      </c>
      <c r="BM185" s="162" t="s">
        <v>337</v>
      </c>
    </row>
    <row r="186" spans="1:65" s="10" customFormat="1" ht="10.199999999999999">
      <c r="B186" s="164"/>
      <c r="D186" s="165" t="s">
        <v>138</v>
      </c>
      <c r="E186" s="166" t="s">
        <v>1</v>
      </c>
      <c r="F186" s="167" t="s">
        <v>338</v>
      </c>
      <c r="H186" s="166" t="s">
        <v>1</v>
      </c>
      <c r="I186" s="168"/>
      <c r="L186" s="164"/>
      <c r="M186" s="169"/>
      <c r="N186" s="170"/>
      <c r="O186" s="170"/>
      <c r="P186" s="170"/>
      <c r="Q186" s="170"/>
      <c r="R186" s="170"/>
      <c r="S186" s="170"/>
      <c r="T186" s="171"/>
      <c r="AT186" s="166" t="s">
        <v>138</v>
      </c>
      <c r="AU186" s="166" t="s">
        <v>83</v>
      </c>
      <c r="AV186" s="10" t="s">
        <v>79</v>
      </c>
      <c r="AW186" s="10" t="s">
        <v>30</v>
      </c>
      <c r="AX186" s="10" t="s">
        <v>74</v>
      </c>
      <c r="AY186" s="166" t="s">
        <v>133</v>
      </c>
    </row>
    <row r="187" spans="1:65" s="11" customFormat="1" ht="10.199999999999999">
      <c r="B187" s="172"/>
      <c r="D187" s="165" t="s">
        <v>138</v>
      </c>
      <c r="E187" s="173" t="s">
        <v>1</v>
      </c>
      <c r="F187" s="174" t="s">
        <v>339</v>
      </c>
      <c r="H187" s="175">
        <v>125.9</v>
      </c>
      <c r="I187" s="176"/>
      <c r="L187" s="172"/>
      <c r="M187" s="177"/>
      <c r="N187" s="178"/>
      <c r="O187" s="178"/>
      <c r="P187" s="178"/>
      <c r="Q187" s="178"/>
      <c r="R187" s="178"/>
      <c r="S187" s="178"/>
      <c r="T187" s="179"/>
      <c r="AT187" s="173" t="s">
        <v>138</v>
      </c>
      <c r="AU187" s="173" t="s">
        <v>83</v>
      </c>
      <c r="AV187" s="11" t="s">
        <v>83</v>
      </c>
      <c r="AW187" s="11" t="s">
        <v>30</v>
      </c>
      <c r="AX187" s="11" t="s">
        <v>74</v>
      </c>
      <c r="AY187" s="173" t="s">
        <v>133</v>
      </c>
    </row>
    <row r="188" spans="1:65" s="12" customFormat="1" ht="10.199999999999999">
      <c r="B188" s="180"/>
      <c r="D188" s="165" t="s">
        <v>138</v>
      </c>
      <c r="E188" s="181" t="s">
        <v>1</v>
      </c>
      <c r="F188" s="182" t="s">
        <v>140</v>
      </c>
      <c r="H188" s="183">
        <v>125.9</v>
      </c>
      <c r="I188" s="184"/>
      <c r="L188" s="180"/>
      <c r="M188" s="185"/>
      <c r="N188" s="186"/>
      <c r="O188" s="186"/>
      <c r="P188" s="186"/>
      <c r="Q188" s="186"/>
      <c r="R188" s="186"/>
      <c r="S188" s="186"/>
      <c r="T188" s="187"/>
      <c r="AT188" s="181" t="s">
        <v>138</v>
      </c>
      <c r="AU188" s="181" t="s">
        <v>83</v>
      </c>
      <c r="AV188" s="12" t="s">
        <v>89</v>
      </c>
      <c r="AW188" s="12" t="s">
        <v>30</v>
      </c>
      <c r="AX188" s="12" t="s">
        <v>79</v>
      </c>
      <c r="AY188" s="181" t="s">
        <v>133</v>
      </c>
    </row>
    <row r="189" spans="1:65" s="2" customFormat="1" ht="55.5" customHeight="1">
      <c r="A189" s="32"/>
      <c r="B189" s="130"/>
      <c r="C189" s="151" t="s">
        <v>244</v>
      </c>
      <c r="D189" s="151" t="s">
        <v>131</v>
      </c>
      <c r="E189" s="152" t="s">
        <v>289</v>
      </c>
      <c r="F189" s="153" t="s">
        <v>290</v>
      </c>
      <c r="G189" s="154" t="s">
        <v>224</v>
      </c>
      <c r="H189" s="155">
        <v>197.61</v>
      </c>
      <c r="I189" s="156"/>
      <c r="J189" s="157">
        <f>ROUND(I189*H189,2)</f>
        <v>0</v>
      </c>
      <c r="K189" s="153" t="s">
        <v>186</v>
      </c>
      <c r="L189" s="33"/>
      <c r="M189" s="158" t="s">
        <v>1</v>
      </c>
      <c r="N189" s="159" t="s">
        <v>39</v>
      </c>
      <c r="O189" s="58"/>
      <c r="P189" s="160">
        <f>O189*H189</f>
        <v>0</v>
      </c>
      <c r="Q189" s="160">
        <v>0</v>
      </c>
      <c r="R189" s="160">
        <f>Q189*H189</f>
        <v>0</v>
      </c>
      <c r="S189" s="160">
        <v>0</v>
      </c>
      <c r="T189" s="161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62" t="s">
        <v>89</v>
      </c>
      <c r="AT189" s="162" t="s">
        <v>131</v>
      </c>
      <c r="AU189" s="162" t="s">
        <v>83</v>
      </c>
      <c r="AY189" s="17" t="s">
        <v>133</v>
      </c>
      <c r="BE189" s="163">
        <f>IF(N189="základní",J189,0)</f>
        <v>0</v>
      </c>
      <c r="BF189" s="163">
        <f>IF(N189="snížená",J189,0)</f>
        <v>0</v>
      </c>
      <c r="BG189" s="163">
        <f>IF(N189="zákl. přenesená",J189,0)</f>
        <v>0</v>
      </c>
      <c r="BH189" s="163">
        <f>IF(N189="sníž. přenesená",J189,0)</f>
        <v>0</v>
      </c>
      <c r="BI189" s="163">
        <f>IF(N189="nulová",J189,0)</f>
        <v>0</v>
      </c>
      <c r="BJ189" s="17" t="s">
        <v>79</v>
      </c>
      <c r="BK189" s="163">
        <f>ROUND(I189*H189,2)</f>
        <v>0</v>
      </c>
      <c r="BL189" s="17" t="s">
        <v>89</v>
      </c>
      <c r="BM189" s="162" t="s">
        <v>340</v>
      </c>
    </row>
    <row r="190" spans="1:65" s="11" customFormat="1" ht="10.199999999999999">
      <c r="B190" s="172"/>
      <c r="D190" s="165" t="s">
        <v>138</v>
      </c>
      <c r="E190" s="173" t="s">
        <v>1</v>
      </c>
      <c r="F190" s="174" t="s">
        <v>341</v>
      </c>
      <c r="H190" s="175">
        <v>197.61</v>
      </c>
      <c r="I190" s="176"/>
      <c r="L190" s="172"/>
      <c r="M190" s="177"/>
      <c r="N190" s="178"/>
      <c r="O190" s="178"/>
      <c r="P190" s="178"/>
      <c r="Q190" s="178"/>
      <c r="R190" s="178"/>
      <c r="S190" s="178"/>
      <c r="T190" s="179"/>
      <c r="AT190" s="173" t="s">
        <v>138</v>
      </c>
      <c r="AU190" s="173" t="s">
        <v>83</v>
      </c>
      <c r="AV190" s="11" t="s">
        <v>83</v>
      </c>
      <c r="AW190" s="11" t="s">
        <v>30</v>
      </c>
      <c r="AX190" s="11" t="s">
        <v>74</v>
      </c>
      <c r="AY190" s="173" t="s">
        <v>133</v>
      </c>
    </row>
    <row r="191" spans="1:65" s="12" customFormat="1" ht="10.199999999999999">
      <c r="B191" s="180"/>
      <c r="D191" s="165" t="s">
        <v>138</v>
      </c>
      <c r="E191" s="181" t="s">
        <v>1</v>
      </c>
      <c r="F191" s="182" t="s">
        <v>140</v>
      </c>
      <c r="H191" s="183">
        <v>197.61</v>
      </c>
      <c r="I191" s="184"/>
      <c r="L191" s="180"/>
      <c r="M191" s="185"/>
      <c r="N191" s="186"/>
      <c r="O191" s="186"/>
      <c r="P191" s="186"/>
      <c r="Q191" s="186"/>
      <c r="R191" s="186"/>
      <c r="S191" s="186"/>
      <c r="T191" s="187"/>
      <c r="AT191" s="181" t="s">
        <v>138</v>
      </c>
      <c r="AU191" s="181" t="s">
        <v>83</v>
      </c>
      <c r="AV191" s="12" t="s">
        <v>89</v>
      </c>
      <c r="AW191" s="12" t="s">
        <v>30</v>
      </c>
      <c r="AX191" s="12" t="s">
        <v>79</v>
      </c>
      <c r="AY191" s="181" t="s">
        <v>133</v>
      </c>
    </row>
    <row r="192" spans="1:65" s="2" customFormat="1" ht="33" customHeight="1">
      <c r="A192" s="32"/>
      <c r="B192" s="130"/>
      <c r="C192" s="151" t="s">
        <v>8</v>
      </c>
      <c r="D192" s="151" t="s">
        <v>131</v>
      </c>
      <c r="E192" s="152" t="s">
        <v>300</v>
      </c>
      <c r="F192" s="153" t="s">
        <v>259</v>
      </c>
      <c r="G192" s="154" t="s">
        <v>242</v>
      </c>
      <c r="H192" s="155">
        <v>296.41500000000002</v>
      </c>
      <c r="I192" s="156"/>
      <c r="J192" s="157">
        <f>ROUND(I192*H192,2)</f>
        <v>0</v>
      </c>
      <c r="K192" s="153" t="s">
        <v>186</v>
      </c>
      <c r="L192" s="33"/>
      <c r="M192" s="158" t="s">
        <v>1</v>
      </c>
      <c r="N192" s="159" t="s">
        <v>39</v>
      </c>
      <c r="O192" s="58"/>
      <c r="P192" s="160">
        <f>O192*H192</f>
        <v>0</v>
      </c>
      <c r="Q192" s="160">
        <v>0</v>
      </c>
      <c r="R192" s="160">
        <f>Q192*H192</f>
        <v>0</v>
      </c>
      <c r="S192" s="160">
        <v>0</v>
      </c>
      <c r="T192" s="161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62" t="s">
        <v>89</v>
      </c>
      <c r="AT192" s="162" t="s">
        <v>131</v>
      </c>
      <c r="AU192" s="162" t="s">
        <v>83</v>
      </c>
      <c r="AY192" s="17" t="s">
        <v>133</v>
      </c>
      <c r="BE192" s="163">
        <f>IF(N192="základní",J192,0)</f>
        <v>0</v>
      </c>
      <c r="BF192" s="163">
        <f>IF(N192="snížená",J192,0)</f>
        <v>0</v>
      </c>
      <c r="BG192" s="163">
        <f>IF(N192="zákl. přenesená",J192,0)</f>
        <v>0</v>
      </c>
      <c r="BH192" s="163">
        <f>IF(N192="sníž. přenesená",J192,0)</f>
        <v>0</v>
      </c>
      <c r="BI192" s="163">
        <f>IF(N192="nulová",J192,0)</f>
        <v>0</v>
      </c>
      <c r="BJ192" s="17" t="s">
        <v>79</v>
      </c>
      <c r="BK192" s="163">
        <f>ROUND(I192*H192,2)</f>
        <v>0</v>
      </c>
      <c r="BL192" s="17" t="s">
        <v>89</v>
      </c>
      <c r="BM192" s="162" t="s">
        <v>342</v>
      </c>
    </row>
    <row r="193" spans="1:65" s="11" customFormat="1" ht="10.199999999999999">
      <c r="B193" s="172"/>
      <c r="D193" s="165" t="s">
        <v>138</v>
      </c>
      <c r="E193" s="173" t="s">
        <v>1</v>
      </c>
      <c r="F193" s="174" t="s">
        <v>343</v>
      </c>
      <c r="H193" s="175">
        <v>296.41500000000002</v>
      </c>
      <c r="I193" s="176"/>
      <c r="L193" s="172"/>
      <c r="M193" s="177"/>
      <c r="N193" s="178"/>
      <c r="O193" s="178"/>
      <c r="P193" s="178"/>
      <c r="Q193" s="178"/>
      <c r="R193" s="178"/>
      <c r="S193" s="178"/>
      <c r="T193" s="179"/>
      <c r="AT193" s="173" t="s">
        <v>138</v>
      </c>
      <c r="AU193" s="173" t="s">
        <v>83</v>
      </c>
      <c r="AV193" s="11" t="s">
        <v>83</v>
      </c>
      <c r="AW193" s="11" t="s">
        <v>30</v>
      </c>
      <c r="AX193" s="11" t="s">
        <v>74</v>
      </c>
      <c r="AY193" s="173" t="s">
        <v>133</v>
      </c>
    </row>
    <row r="194" spans="1:65" s="12" customFormat="1" ht="10.199999999999999">
      <c r="B194" s="180"/>
      <c r="D194" s="165" t="s">
        <v>138</v>
      </c>
      <c r="E194" s="181" t="s">
        <v>1</v>
      </c>
      <c r="F194" s="182" t="s">
        <v>140</v>
      </c>
      <c r="H194" s="183">
        <v>296.41500000000002</v>
      </c>
      <c r="I194" s="184"/>
      <c r="L194" s="180"/>
      <c r="M194" s="185"/>
      <c r="N194" s="186"/>
      <c r="O194" s="186"/>
      <c r="P194" s="186"/>
      <c r="Q194" s="186"/>
      <c r="R194" s="186"/>
      <c r="S194" s="186"/>
      <c r="T194" s="187"/>
      <c r="AT194" s="181" t="s">
        <v>138</v>
      </c>
      <c r="AU194" s="181" t="s">
        <v>83</v>
      </c>
      <c r="AV194" s="12" t="s">
        <v>89</v>
      </c>
      <c r="AW194" s="12" t="s">
        <v>30</v>
      </c>
      <c r="AX194" s="12" t="s">
        <v>79</v>
      </c>
      <c r="AY194" s="181" t="s">
        <v>133</v>
      </c>
    </row>
    <row r="195" spans="1:65" s="2" customFormat="1" ht="33" customHeight="1">
      <c r="A195" s="32"/>
      <c r="B195" s="130"/>
      <c r="C195" s="151" t="s">
        <v>252</v>
      </c>
      <c r="D195" s="151" t="s">
        <v>131</v>
      </c>
      <c r="E195" s="152" t="s">
        <v>303</v>
      </c>
      <c r="F195" s="153" t="s">
        <v>304</v>
      </c>
      <c r="G195" s="154" t="s">
        <v>224</v>
      </c>
      <c r="H195" s="155">
        <v>197.61</v>
      </c>
      <c r="I195" s="156"/>
      <c r="J195" s="157">
        <f>ROUND(I195*H195,2)</f>
        <v>0</v>
      </c>
      <c r="K195" s="153" t="s">
        <v>186</v>
      </c>
      <c r="L195" s="33"/>
      <c r="M195" s="158" t="s">
        <v>1</v>
      </c>
      <c r="N195" s="159" t="s">
        <v>39</v>
      </c>
      <c r="O195" s="58"/>
      <c r="P195" s="160">
        <f>O195*H195</f>
        <v>0</v>
      </c>
      <c r="Q195" s="160">
        <v>0</v>
      </c>
      <c r="R195" s="160">
        <f>Q195*H195</f>
        <v>0</v>
      </c>
      <c r="S195" s="160">
        <v>0</v>
      </c>
      <c r="T195" s="161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62" t="s">
        <v>89</v>
      </c>
      <c r="AT195" s="162" t="s">
        <v>131</v>
      </c>
      <c r="AU195" s="162" t="s">
        <v>83</v>
      </c>
      <c r="AY195" s="17" t="s">
        <v>133</v>
      </c>
      <c r="BE195" s="163">
        <f>IF(N195="základní",J195,0)</f>
        <v>0</v>
      </c>
      <c r="BF195" s="163">
        <f>IF(N195="snížená",J195,0)</f>
        <v>0</v>
      </c>
      <c r="BG195" s="163">
        <f>IF(N195="zákl. přenesená",J195,0)</f>
        <v>0</v>
      </c>
      <c r="BH195" s="163">
        <f>IF(N195="sníž. přenesená",J195,0)</f>
        <v>0</v>
      </c>
      <c r="BI195" s="163">
        <f>IF(N195="nulová",J195,0)</f>
        <v>0</v>
      </c>
      <c r="BJ195" s="17" t="s">
        <v>79</v>
      </c>
      <c r="BK195" s="163">
        <f>ROUND(I195*H195,2)</f>
        <v>0</v>
      </c>
      <c r="BL195" s="17" t="s">
        <v>89</v>
      </c>
      <c r="BM195" s="162" t="s">
        <v>344</v>
      </c>
    </row>
    <row r="196" spans="1:65" s="2" customFormat="1" ht="33" customHeight="1">
      <c r="A196" s="32"/>
      <c r="B196" s="130"/>
      <c r="C196" s="151" t="s">
        <v>257</v>
      </c>
      <c r="D196" s="151" t="s">
        <v>131</v>
      </c>
      <c r="E196" s="152" t="s">
        <v>345</v>
      </c>
      <c r="F196" s="153" t="s">
        <v>346</v>
      </c>
      <c r="G196" s="154" t="s">
        <v>224</v>
      </c>
      <c r="H196" s="155">
        <v>52.889000000000003</v>
      </c>
      <c r="I196" s="156"/>
      <c r="J196" s="157">
        <f>ROUND(I196*H196,2)</f>
        <v>0</v>
      </c>
      <c r="K196" s="153" t="s">
        <v>186</v>
      </c>
      <c r="L196" s="33"/>
      <c r="M196" s="158" t="s">
        <v>1</v>
      </c>
      <c r="N196" s="159" t="s">
        <v>39</v>
      </c>
      <c r="O196" s="58"/>
      <c r="P196" s="160">
        <f>O196*H196</f>
        <v>0</v>
      </c>
      <c r="Q196" s="160">
        <v>0</v>
      </c>
      <c r="R196" s="160">
        <f>Q196*H196</f>
        <v>0</v>
      </c>
      <c r="S196" s="160">
        <v>0</v>
      </c>
      <c r="T196" s="161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62" t="s">
        <v>89</v>
      </c>
      <c r="AT196" s="162" t="s">
        <v>131</v>
      </c>
      <c r="AU196" s="162" t="s">
        <v>83</v>
      </c>
      <c r="AY196" s="17" t="s">
        <v>133</v>
      </c>
      <c r="BE196" s="163">
        <f>IF(N196="základní",J196,0)</f>
        <v>0</v>
      </c>
      <c r="BF196" s="163">
        <f>IF(N196="snížená",J196,0)</f>
        <v>0</v>
      </c>
      <c r="BG196" s="163">
        <f>IF(N196="zákl. přenesená",J196,0)</f>
        <v>0</v>
      </c>
      <c r="BH196" s="163">
        <f>IF(N196="sníž. přenesená",J196,0)</f>
        <v>0</v>
      </c>
      <c r="BI196" s="163">
        <f>IF(N196="nulová",J196,0)</f>
        <v>0</v>
      </c>
      <c r="BJ196" s="17" t="s">
        <v>79</v>
      </c>
      <c r="BK196" s="163">
        <f>ROUND(I196*H196,2)</f>
        <v>0</v>
      </c>
      <c r="BL196" s="17" t="s">
        <v>89</v>
      </c>
      <c r="BM196" s="162" t="s">
        <v>347</v>
      </c>
    </row>
    <row r="197" spans="1:65" s="10" customFormat="1" ht="10.199999999999999">
      <c r="B197" s="164"/>
      <c r="D197" s="165" t="s">
        <v>138</v>
      </c>
      <c r="E197" s="166" t="s">
        <v>1</v>
      </c>
      <c r="F197" s="167" t="s">
        <v>348</v>
      </c>
      <c r="H197" s="166" t="s">
        <v>1</v>
      </c>
      <c r="I197" s="168"/>
      <c r="L197" s="164"/>
      <c r="M197" s="169"/>
      <c r="N197" s="170"/>
      <c r="O197" s="170"/>
      <c r="P197" s="170"/>
      <c r="Q197" s="170"/>
      <c r="R197" s="170"/>
      <c r="S197" s="170"/>
      <c r="T197" s="171"/>
      <c r="AT197" s="166" t="s">
        <v>138</v>
      </c>
      <c r="AU197" s="166" t="s">
        <v>83</v>
      </c>
      <c r="AV197" s="10" t="s">
        <v>79</v>
      </c>
      <c r="AW197" s="10" t="s">
        <v>30</v>
      </c>
      <c r="AX197" s="10" t="s">
        <v>74</v>
      </c>
      <c r="AY197" s="166" t="s">
        <v>133</v>
      </c>
    </row>
    <row r="198" spans="1:65" s="11" customFormat="1" ht="10.199999999999999">
      <c r="B198" s="172"/>
      <c r="D198" s="165" t="s">
        <v>138</v>
      </c>
      <c r="E198" s="173" t="s">
        <v>1</v>
      </c>
      <c r="F198" s="174" t="s">
        <v>349</v>
      </c>
      <c r="H198" s="175">
        <v>58.738999999999997</v>
      </c>
      <c r="I198" s="176"/>
      <c r="L198" s="172"/>
      <c r="M198" s="177"/>
      <c r="N198" s="178"/>
      <c r="O198" s="178"/>
      <c r="P198" s="178"/>
      <c r="Q198" s="178"/>
      <c r="R198" s="178"/>
      <c r="S198" s="178"/>
      <c r="T198" s="179"/>
      <c r="AT198" s="173" t="s">
        <v>138</v>
      </c>
      <c r="AU198" s="173" t="s">
        <v>83</v>
      </c>
      <c r="AV198" s="11" t="s">
        <v>83</v>
      </c>
      <c r="AW198" s="11" t="s">
        <v>30</v>
      </c>
      <c r="AX198" s="11" t="s">
        <v>74</v>
      </c>
      <c r="AY198" s="173" t="s">
        <v>133</v>
      </c>
    </row>
    <row r="199" spans="1:65" s="11" customFormat="1" ht="10.199999999999999">
      <c r="B199" s="172"/>
      <c r="D199" s="165" t="s">
        <v>138</v>
      </c>
      <c r="E199" s="173" t="s">
        <v>1</v>
      </c>
      <c r="F199" s="174" t="s">
        <v>350</v>
      </c>
      <c r="H199" s="175">
        <v>-5.85</v>
      </c>
      <c r="I199" s="176"/>
      <c r="L199" s="172"/>
      <c r="M199" s="177"/>
      <c r="N199" s="178"/>
      <c r="O199" s="178"/>
      <c r="P199" s="178"/>
      <c r="Q199" s="178"/>
      <c r="R199" s="178"/>
      <c r="S199" s="178"/>
      <c r="T199" s="179"/>
      <c r="AT199" s="173" t="s">
        <v>138</v>
      </c>
      <c r="AU199" s="173" t="s">
        <v>83</v>
      </c>
      <c r="AV199" s="11" t="s">
        <v>83</v>
      </c>
      <c r="AW199" s="11" t="s">
        <v>30</v>
      </c>
      <c r="AX199" s="11" t="s">
        <v>74</v>
      </c>
      <c r="AY199" s="173" t="s">
        <v>133</v>
      </c>
    </row>
    <row r="200" spans="1:65" s="12" customFormat="1" ht="10.199999999999999">
      <c r="B200" s="180"/>
      <c r="D200" s="165" t="s">
        <v>138</v>
      </c>
      <c r="E200" s="181" t="s">
        <v>1</v>
      </c>
      <c r="F200" s="182" t="s">
        <v>140</v>
      </c>
      <c r="H200" s="183">
        <v>52.889000000000003</v>
      </c>
      <c r="I200" s="184"/>
      <c r="L200" s="180"/>
      <c r="M200" s="185"/>
      <c r="N200" s="186"/>
      <c r="O200" s="186"/>
      <c r="P200" s="186"/>
      <c r="Q200" s="186"/>
      <c r="R200" s="186"/>
      <c r="S200" s="186"/>
      <c r="T200" s="187"/>
      <c r="AT200" s="181" t="s">
        <v>138</v>
      </c>
      <c r="AU200" s="181" t="s">
        <v>83</v>
      </c>
      <c r="AV200" s="12" t="s">
        <v>89</v>
      </c>
      <c r="AW200" s="12" t="s">
        <v>30</v>
      </c>
      <c r="AX200" s="12" t="s">
        <v>79</v>
      </c>
      <c r="AY200" s="181" t="s">
        <v>133</v>
      </c>
    </row>
    <row r="201" spans="1:65" s="2" customFormat="1" ht="16.5" customHeight="1">
      <c r="A201" s="32"/>
      <c r="B201" s="130"/>
      <c r="C201" s="216" t="s">
        <v>261</v>
      </c>
      <c r="D201" s="216" t="s">
        <v>295</v>
      </c>
      <c r="E201" s="217" t="s">
        <v>296</v>
      </c>
      <c r="F201" s="218" t="s">
        <v>297</v>
      </c>
      <c r="G201" s="219" t="s">
        <v>242</v>
      </c>
      <c r="H201" s="220">
        <v>88.325000000000003</v>
      </c>
      <c r="I201" s="221"/>
      <c r="J201" s="222">
        <f>ROUND(I201*H201,2)</f>
        <v>0</v>
      </c>
      <c r="K201" s="218" t="s">
        <v>186</v>
      </c>
      <c r="L201" s="223"/>
      <c r="M201" s="224" t="s">
        <v>1</v>
      </c>
      <c r="N201" s="225" t="s">
        <v>39</v>
      </c>
      <c r="O201" s="58"/>
      <c r="P201" s="160">
        <f>O201*H201</f>
        <v>0</v>
      </c>
      <c r="Q201" s="160">
        <v>1</v>
      </c>
      <c r="R201" s="160">
        <f>Q201*H201</f>
        <v>88.325000000000003</v>
      </c>
      <c r="S201" s="160">
        <v>0</v>
      </c>
      <c r="T201" s="161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62" t="s">
        <v>153</v>
      </c>
      <c r="AT201" s="162" t="s">
        <v>295</v>
      </c>
      <c r="AU201" s="162" t="s">
        <v>83</v>
      </c>
      <c r="AY201" s="17" t="s">
        <v>133</v>
      </c>
      <c r="BE201" s="163">
        <f>IF(N201="základní",J201,0)</f>
        <v>0</v>
      </c>
      <c r="BF201" s="163">
        <f>IF(N201="snížená",J201,0)</f>
        <v>0</v>
      </c>
      <c r="BG201" s="163">
        <f>IF(N201="zákl. přenesená",J201,0)</f>
        <v>0</v>
      </c>
      <c r="BH201" s="163">
        <f>IF(N201="sníž. přenesená",J201,0)</f>
        <v>0</v>
      </c>
      <c r="BI201" s="163">
        <f>IF(N201="nulová",J201,0)</f>
        <v>0</v>
      </c>
      <c r="BJ201" s="17" t="s">
        <v>79</v>
      </c>
      <c r="BK201" s="163">
        <f>ROUND(I201*H201,2)</f>
        <v>0</v>
      </c>
      <c r="BL201" s="17" t="s">
        <v>89</v>
      </c>
      <c r="BM201" s="162" t="s">
        <v>351</v>
      </c>
    </row>
    <row r="202" spans="1:65" s="11" customFormat="1" ht="10.199999999999999">
      <c r="B202" s="172"/>
      <c r="D202" s="165" t="s">
        <v>138</v>
      </c>
      <c r="E202" s="173" t="s">
        <v>1</v>
      </c>
      <c r="F202" s="174" t="s">
        <v>352</v>
      </c>
      <c r="H202" s="175">
        <v>88.325000000000003</v>
      </c>
      <c r="I202" s="176"/>
      <c r="L202" s="172"/>
      <c r="M202" s="177"/>
      <c r="N202" s="178"/>
      <c r="O202" s="178"/>
      <c r="P202" s="178"/>
      <c r="Q202" s="178"/>
      <c r="R202" s="178"/>
      <c r="S202" s="178"/>
      <c r="T202" s="179"/>
      <c r="AT202" s="173" t="s">
        <v>138</v>
      </c>
      <c r="AU202" s="173" t="s">
        <v>83</v>
      </c>
      <c r="AV202" s="11" t="s">
        <v>83</v>
      </c>
      <c r="AW202" s="11" t="s">
        <v>30</v>
      </c>
      <c r="AX202" s="11" t="s">
        <v>74</v>
      </c>
      <c r="AY202" s="173" t="s">
        <v>133</v>
      </c>
    </row>
    <row r="203" spans="1:65" s="12" customFormat="1" ht="10.199999999999999">
      <c r="B203" s="180"/>
      <c r="D203" s="165" t="s">
        <v>138</v>
      </c>
      <c r="E203" s="181" t="s">
        <v>1</v>
      </c>
      <c r="F203" s="182" t="s">
        <v>140</v>
      </c>
      <c r="H203" s="183">
        <v>88.325000000000003</v>
      </c>
      <c r="I203" s="184"/>
      <c r="L203" s="180"/>
      <c r="M203" s="185"/>
      <c r="N203" s="186"/>
      <c r="O203" s="186"/>
      <c r="P203" s="186"/>
      <c r="Q203" s="186"/>
      <c r="R203" s="186"/>
      <c r="S203" s="186"/>
      <c r="T203" s="187"/>
      <c r="AT203" s="181" t="s">
        <v>138</v>
      </c>
      <c r="AU203" s="181" t="s">
        <v>83</v>
      </c>
      <c r="AV203" s="12" t="s">
        <v>89</v>
      </c>
      <c r="AW203" s="12" t="s">
        <v>30</v>
      </c>
      <c r="AX203" s="12" t="s">
        <v>79</v>
      </c>
      <c r="AY203" s="181" t="s">
        <v>133</v>
      </c>
    </row>
    <row r="204" spans="1:65" s="2" customFormat="1" ht="55.5" customHeight="1">
      <c r="A204" s="32"/>
      <c r="B204" s="130"/>
      <c r="C204" s="151" t="s">
        <v>353</v>
      </c>
      <c r="D204" s="151" t="s">
        <v>131</v>
      </c>
      <c r="E204" s="152" t="s">
        <v>354</v>
      </c>
      <c r="F204" s="153" t="s">
        <v>355</v>
      </c>
      <c r="G204" s="154" t="s">
        <v>224</v>
      </c>
      <c r="H204" s="155">
        <v>5</v>
      </c>
      <c r="I204" s="156"/>
      <c r="J204" s="157">
        <f>ROUND(I204*H204,2)</f>
        <v>0</v>
      </c>
      <c r="K204" s="153" t="s">
        <v>186</v>
      </c>
      <c r="L204" s="33"/>
      <c r="M204" s="158" t="s">
        <v>1</v>
      </c>
      <c r="N204" s="159" t="s">
        <v>39</v>
      </c>
      <c r="O204" s="58"/>
      <c r="P204" s="160">
        <f>O204*H204</f>
        <v>0</v>
      </c>
      <c r="Q204" s="160">
        <v>0</v>
      </c>
      <c r="R204" s="160">
        <f>Q204*H204</f>
        <v>0</v>
      </c>
      <c r="S204" s="160">
        <v>0</v>
      </c>
      <c r="T204" s="161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62" t="s">
        <v>89</v>
      </c>
      <c r="AT204" s="162" t="s">
        <v>131</v>
      </c>
      <c r="AU204" s="162" t="s">
        <v>83</v>
      </c>
      <c r="AY204" s="17" t="s">
        <v>133</v>
      </c>
      <c r="BE204" s="163">
        <f>IF(N204="základní",J204,0)</f>
        <v>0</v>
      </c>
      <c r="BF204" s="163">
        <f>IF(N204="snížená",J204,0)</f>
        <v>0</v>
      </c>
      <c r="BG204" s="163">
        <f>IF(N204="zákl. přenesená",J204,0)</f>
        <v>0</v>
      </c>
      <c r="BH204" s="163">
        <f>IF(N204="sníž. přenesená",J204,0)</f>
        <v>0</v>
      </c>
      <c r="BI204" s="163">
        <f>IF(N204="nulová",J204,0)</f>
        <v>0</v>
      </c>
      <c r="BJ204" s="17" t="s">
        <v>79</v>
      </c>
      <c r="BK204" s="163">
        <f>ROUND(I204*H204,2)</f>
        <v>0</v>
      </c>
      <c r="BL204" s="17" t="s">
        <v>89</v>
      </c>
      <c r="BM204" s="162" t="s">
        <v>356</v>
      </c>
    </row>
    <row r="205" spans="1:65" s="11" customFormat="1" ht="10.199999999999999">
      <c r="B205" s="172"/>
      <c r="D205" s="165" t="s">
        <v>138</v>
      </c>
      <c r="E205" s="173" t="s">
        <v>1</v>
      </c>
      <c r="F205" s="174" t="s">
        <v>357</v>
      </c>
      <c r="H205" s="175">
        <v>5</v>
      </c>
      <c r="I205" s="176"/>
      <c r="L205" s="172"/>
      <c r="M205" s="177"/>
      <c r="N205" s="178"/>
      <c r="O205" s="178"/>
      <c r="P205" s="178"/>
      <c r="Q205" s="178"/>
      <c r="R205" s="178"/>
      <c r="S205" s="178"/>
      <c r="T205" s="179"/>
      <c r="AT205" s="173" t="s">
        <v>138</v>
      </c>
      <c r="AU205" s="173" t="s">
        <v>83</v>
      </c>
      <c r="AV205" s="11" t="s">
        <v>83</v>
      </c>
      <c r="AW205" s="11" t="s">
        <v>30</v>
      </c>
      <c r="AX205" s="11" t="s">
        <v>74</v>
      </c>
      <c r="AY205" s="173" t="s">
        <v>133</v>
      </c>
    </row>
    <row r="206" spans="1:65" s="12" customFormat="1" ht="10.199999999999999">
      <c r="B206" s="180"/>
      <c r="D206" s="165" t="s">
        <v>138</v>
      </c>
      <c r="E206" s="181" t="s">
        <v>1</v>
      </c>
      <c r="F206" s="182" t="s">
        <v>140</v>
      </c>
      <c r="H206" s="183">
        <v>5</v>
      </c>
      <c r="I206" s="184"/>
      <c r="L206" s="180"/>
      <c r="M206" s="185"/>
      <c r="N206" s="186"/>
      <c r="O206" s="186"/>
      <c r="P206" s="186"/>
      <c r="Q206" s="186"/>
      <c r="R206" s="186"/>
      <c r="S206" s="186"/>
      <c r="T206" s="187"/>
      <c r="AT206" s="181" t="s">
        <v>138</v>
      </c>
      <c r="AU206" s="181" t="s">
        <v>83</v>
      </c>
      <c r="AV206" s="12" t="s">
        <v>89</v>
      </c>
      <c r="AW206" s="12" t="s">
        <v>30</v>
      </c>
      <c r="AX206" s="12" t="s">
        <v>79</v>
      </c>
      <c r="AY206" s="181" t="s">
        <v>133</v>
      </c>
    </row>
    <row r="207" spans="1:65" s="2" customFormat="1" ht="16.5" customHeight="1">
      <c r="A207" s="32"/>
      <c r="B207" s="130"/>
      <c r="C207" s="216" t="s">
        <v>358</v>
      </c>
      <c r="D207" s="216" t="s">
        <v>295</v>
      </c>
      <c r="E207" s="217" t="s">
        <v>359</v>
      </c>
      <c r="F207" s="218" t="s">
        <v>360</v>
      </c>
      <c r="G207" s="219" t="s">
        <v>242</v>
      </c>
      <c r="H207" s="220">
        <v>8.35</v>
      </c>
      <c r="I207" s="221"/>
      <c r="J207" s="222">
        <f>ROUND(I207*H207,2)</f>
        <v>0</v>
      </c>
      <c r="K207" s="218" t="s">
        <v>186</v>
      </c>
      <c r="L207" s="223"/>
      <c r="M207" s="224" t="s">
        <v>1</v>
      </c>
      <c r="N207" s="225" t="s">
        <v>39</v>
      </c>
      <c r="O207" s="58"/>
      <c r="P207" s="160">
        <f>O207*H207</f>
        <v>0</v>
      </c>
      <c r="Q207" s="160">
        <v>1</v>
      </c>
      <c r="R207" s="160">
        <f>Q207*H207</f>
        <v>8.35</v>
      </c>
      <c r="S207" s="160">
        <v>0</v>
      </c>
      <c r="T207" s="161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62" t="s">
        <v>153</v>
      </c>
      <c r="AT207" s="162" t="s">
        <v>295</v>
      </c>
      <c r="AU207" s="162" t="s">
        <v>83</v>
      </c>
      <c r="AY207" s="17" t="s">
        <v>133</v>
      </c>
      <c r="BE207" s="163">
        <f>IF(N207="základní",J207,0)</f>
        <v>0</v>
      </c>
      <c r="BF207" s="163">
        <f>IF(N207="snížená",J207,0)</f>
        <v>0</v>
      </c>
      <c r="BG207" s="163">
        <f>IF(N207="zákl. přenesená",J207,0)</f>
        <v>0</v>
      </c>
      <c r="BH207" s="163">
        <f>IF(N207="sníž. přenesená",J207,0)</f>
        <v>0</v>
      </c>
      <c r="BI207" s="163">
        <f>IF(N207="nulová",J207,0)</f>
        <v>0</v>
      </c>
      <c r="BJ207" s="17" t="s">
        <v>79</v>
      </c>
      <c r="BK207" s="163">
        <f>ROUND(I207*H207,2)</f>
        <v>0</v>
      </c>
      <c r="BL207" s="17" t="s">
        <v>89</v>
      </c>
      <c r="BM207" s="162" t="s">
        <v>361</v>
      </c>
    </row>
    <row r="208" spans="1:65" s="11" customFormat="1" ht="10.199999999999999">
      <c r="B208" s="172"/>
      <c r="D208" s="165" t="s">
        <v>138</v>
      </c>
      <c r="E208" s="173" t="s">
        <v>1</v>
      </c>
      <c r="F208" s="174" t="s">
        <v>362</v>
      </c>
      <c r="H208" s="175">
        <v>8.35</v>
      </c>
      <c r="I208" s="176"/>
      <c r="L208" s="172"/>
      <c r="M208" s="177"/>
      <c r="N208" s="178"/>
      <c r="O208" s="178"/>
      <c r="P208" s="178"/>
      <c r="Q208" s="178"/>
      <c r="R208" s="178"/>
      <c r="S208" s="178"/>
      <c r="T208" s="179"/>
      <c r="AT208" s="173" t="s">
        <v>138</v>
      </c>
      <c r="AU208" s="173" t="s">
        <v>83</v>
      </c>
      <c r="AV208" s="11" t="s">
        <v>83</v>
      </c>
      <c r="AW208" s="11" t="s">
        <v>30</v>
      </c>
      <c r="AX208" s="11" t="s">
        <v>74</v>
      </c>
      <c r="AY208" s="173" t="s">
        <v>133</v>
      </c>
    </row>
    <row r="209" spans="1:65" s="12" customFormat="1" ht="10.199999999999999">
      <c r="B209" s="180"/>
      <c r="D209" s="165" t="s">
        <v>138</v>
      </c>
      <c r="E209" s="181" t="s">
        <v>1</v>
      </c>
      <c r="F209" s="182" t="s">
        <v>140</v>
      </c>
      <c r="H209" s="183">
        <v>8.35</v>
      </c>
      <c r="I209" s="184"/>
      <c r="L209" s="180"/>
      <c r="M209" s="185"/>
      <c r="N209" s="186"/>
      <c r="O209" s="186"/>
      <c r="P209" s="186"/>
      <c r="Q209" s="186"/>
      <c r="R209" s="186"/>
      <c r="S209" s="186"/>
      <c r="T209" s="187"/>
      <c r="AT209" s="181" t="s">
        <v>138</v>
      </c>
      <c r="AU209" s="181" t="s">
        <v>83</v>
      </c>
      <c r="AV209" s="12" t="s">
        <v>89</v>
      </c>
      <c r="AW209" s="12" t="s">
        <v>30</v>
      </c>
      <c r="AX209" s="12" t="s">
        <v>79</v>
      </c>
      <c r="AY209" s="181" t="s">
        <v>133</v>
      </c>
    </row>
    <row r="210" spans="1:65" s="2" customFormat="1" ht="33" customHeight="1">
      <c r="A210" s="32"/>
      <c r="B210" s="130"/>
      <c r="C210" s="151" t="s">
        <v>7</v>
      </c>
      <c r="D210" s="151" t="s">
        <v>131</v>
      </c>
      <c r="E210" s="152" t="s">
        <v>363</v>
      </c>
      <c r="F210" s="153" t="s">
        <v>364</v>
      </c>
      <c r="G210" s="154" t="s">
        <v>185</v>
      </c>
      <c r="H210" s="155">
        <v>1259</v>
      </c>
      <c r="I210" s="156"/>
      <c r="J210" s="157">
        <f>ROUND(I210*H210,2)</f>
        <v>0</v>
      </c>
      <c r="K210" s="153" t="s">
        <v>186</v>
      </c>
      <c r="L210" s="33"/>
      <c r="M210" s="158" t="s">
        <v>1</v>
      </c>
      <c r="N210" s="159" t="s">
        <v>39</v>
      </c>
      <c r="O210" s="58"/>
      <c r="P210" s="160">
        <f>O210*H210</f>
        <v>0</v>
      </c>
      <c r="Q210" s="160">
        <v>0</v>
      </c>
      <c r="R210" s="160">
        <f>Q210*H210</f>
        <v>0</v>
      </c>
      <c r="S210" s="160">
        <v>0</v>
      </c>
      <c r="T210" s="161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62" t="s">
        <v>89</v>
      </c>
      <c r="AT210" s="162" t="s">
        <v>131</v>
      </c>
      <c r="AU210" s="162" t="s">
        <v>83</v>
      </c>
      <c r="AY210" s="17" t="s">
        <v>133</v>
      </c>
      <c r="BE210" s="163">
        <f>IF(N210="základní",J210,0)</f>
        <v>0</v>
      </c>
      <c r="BF210" s="163">
        <f>IF(N210="snížená",J210,0)</f>
        <v>0</v>
      </c>
      <c r="BG210" s="163">
        <f>IF(N210="zákl. přenesená",J210,0)</f>
        <v>0</v>
      </c>
      <c r="BH210" s="163">
        <f>IF(N210="sníž. přenesená",J210,0)</f>
        <v>0</v>
      </c>
      <c r="BI210" s="163">
        <f>IF(N210="nulová",J210,0)</f>
        <v>0</v>
      </c>
      <c r="BJ210" s="17" t="s">
        <v>79</v>
      </c>
      <c r="BK210" s="163">
        <f>ROUND(I210*H210,2)</f>
        <v>0</v>
      </c>
      <c r="BL210" s="17" t="s">
        <v>89</v>
      </c>
      <c r="BM210" s="162" t="s">
        <v>365</v>
      </c>
    </row>
    <row r="211" spans="1:65" s="10" customFormat="1" ht="10.199999999999999">
      <c r="B211" s="164"/>
      <c r="D211" s="165" t="s">
        <v>138</v>
      </c>
      <c r="E211" s="166" t="s">
        <v>1</v>
      </c>
      <c r="F211" s="167" t="s">
        <v>366</v>
      </c>
      <c r="H211" s="166" t="s">
        <v>1</v>
      </c>
      <c r="I211" s="168"/>
      <c r="L211" s="164"/>
      <c r="M211" s="169"/>
      <c r="N211" s="170"/>
      <c r="O211" s="170"/>
      <c r="P211" s="170"/>
      <c r="Q211" s="170"/>
      <c r="R211" s="170"/>
      <c r="S211" s="170"/>
      <c r="T211" s="171"/>
      <c r="AT211" s="166" t="s">
        <v>138</v>
      </c>
      <c r="AU211" s="166" t="s">
        <v>83</v>
      </c>
      <c r="AV211" s="10" t="s">
        <v>79</v>
      </c>
      <c r="AW211" s="10" t="s">
        <v>30</v>
      </c>
      <c r="AX211" s="10" t="s">
        <v>74</v>
      </c>
      <c r="AY211" s="166" t="s">
        <v>133</v>
      </c>
    </row>
    <row r="212" spans="1:65" s="11" customFormat="1" ht="10.199999999999999">
      <c r="B212" s="172"/>
      <c r="D212" s="165" t="s">
        <v>138</v>
      </c>
      <c r="E212" s="173" t="s">
        <v>1</v>
      </c>
      <c r="F212" s="174" t="s">
        <v>367</v>
      </c>
      <c r="H212" s="175">
        <v>317</v>
      </c>
      <c r="I212" s="176"/>
      <c r="L212" s="172"/>
      <c r="M212" s="177"/>
      <c r="N212" s="178"/>
      <c r="O212" s="178"/>
      <c r="P212" s="178"/>
      <c r="Q212" s="178"/>
      <c r="R212" s="178"/>
      <c r="S212" s="178"/>
      <c r="T212" s="179"/>
      <c r="AT212" s="173" t="s">
        <v>138</v>
      </c>
      <c r="AU212" s="173" t="s">
        <v>83</v>
      </c>
      <c r="AV212" s="11" t="s">
        <v>83</v>
      </c>
      <c r="AW212" s="11" t="s">
        <v>30</v>
      </c>
      <c r="AX212" s="11" t="s">
        <v>74</v>
      </c>
      <c r="AY212" s="173" t="s">
        <v>133</v>
      </c>
    </row>
    <row r="213" spans="1:65" s="10" customFormat="1" ht="10.199999999999999">
      <c r="B213" s="164"/>
      <c r="D213" s="165" t="s">
        <v>138</v>
      </c>
      <c r="E213" s="166" t="s">
        <v>1</v>
      </c>
      <c r="F213" s="167" t="s">
        <v>368</v>
      </c>
      <c r="H213" s="166" t="s">
        <v>1</v>
      </c>
      <c r="I213" s="168"/>
      <c r="L213" s="164"/>
      <c r="M213" s="169"/>
      <c r="N213" s="170"/>
      <c r="O213" s="170"/>
      <c r="P213" s="170"/>
      <c r="Q213" s="170"/>
      <c r="R213" s="170"/>
      <c r="S213" s="170"/>
      <c r="T213" s="171"/>
      <c r="AT213" s="166" t="s">
        <v>138</v>
      </c>
      <c r="AU213" s="166" t="s">
        <v>83</v>
      </c>
      <c r="AV213" s="10" t="s">
        <v>79</v>
      </c>
      <c r="AW213" s="10" t="s">
        <v>30</v>
      </c>
      <c r="AX213" s="10" t="s">
        <v>74</v>
      </c>
      <c r="AY213" s="166" t="s">
        <v>133</v>
      </c>
    </row>
    <row r="214" spans="1:65" s="11" customFormat="1" ht="10.199999999999999">
      <c r="B214" s="172"/>
      <c r="D214" s="165" t="s">
        <v>138</v>
      </c>
      <c r="E214" s="173" t="s">
        <v>1</v>
      </c>
      <c r="F214" s="174" t="s">
        <v>369</v>
      </c>
      <c r="H214" s="175">
        <v>942</v>
      </c>
      <c r="I214" s="176"/>
      <c r="L214" s="172"/>
      <c r="M214" s="177"/>
      <c r="N214" s="178"/>
      <c r="O214" s="178"/>
      <c r="P214" s="178"/>
      <c r="Q214" s="178"/>
      <c r="R214" s="178"/>
      <c r="S214" s="178"/>
      <c r="T214" s="179"/>
      <c r="AT214" s="173" t="s">
        <v>138</v>
      </c>
      <c r="AU214" s="173" t="s">
        <v>83</v>
      </c>
      <c r="AV214" s="11" t="s">
        <v>83</v>
      </c>
      <c r="AW214" s="11" t="s">
        <v>30</v>
      </c>
      <c r="AX214" s="11" t="s">
        <v>74</v>
      </c>
      <c r="AY214" s="173" t="s">
        <v>133</v>
      </c>
    </row>
    <row r="215" spans="1:65" s="12" customFormat="1" ht="10.199999999999999">
      <c r="B215" s="180"/>
      <c r="D215" s="165" t="s">
        <v>138</v>
      </c>
      <c r="E215" s="181" t="s">
        <v>1</v>
      </c>
      <c r="F215" s="182" t="s">
        <v>140</v>
      </c>
      <c r="H215" s="183">
        <v>1259</v>
      </c>
      <c r="I215" s="184"/>
      <c r="L215" s="180"/>
      <c r="M215" s="185"/>
      <c r="N215" s="186"/>
      <c r="O215" s="186"/>
      <c r="P215" s="186"/>
      <c r="Q215" s="186"/>
      <c r="R215" s="186"/>
      <c r="S215" s="186"/>
      <c r="T215" s="187"/>
      <c r="AT215" s="181" t="s">
        <v>138</v>
      </c>
      <c r="AU215" s="181" t="s">
        <v>83</v>
      </c>
      <c r="AV215" s="12" t="s">
        <v>89</v>
      </c>
      <c r="AW215" s="12" t="s">
        <v>30</v>
      </c>
      <c r="AX215" s="12" t="s">
        <v>79</v>
      </c>
      <c r="AY215" s="181" t="s">
        <v>133</v>
      </c>
    </row>
    <row r="216" spans="1:65" s="2" customFormat="1" ht="33" customHeight="1">
      <c r="A216" s="32"/>
      <c r="B216" s="130"/>
      <c r="C216" s="151" t="s">
        <v>370</v>
      </c>
      <c r="D216" s="151" t="s">
        <v>131</v>
      </c>
      <c r="E216" s="152" t="s">
        <v>371</v>
      </c>
      <c r="F216" s="153" t="s">
        <v>372</v>
      </c>
      <c r="G216" s="154" t="s">
        <v>185</v>
      </c>
      <c r="H216" s="155">
        <v>1259</v>
      </c>
      <c r="I216" s="156"/>
      <c r="J216" s="157">
        <f>ROUND(I216*H216,2)</f>
        <v>0</v>
      </c>
      <c r="K216" s="153" t="s">
        <v>186</v>
      </c>
      <c r="L216" s="33"/>
      <c r="M216" s="158" t="s">
        <v>1</v>
      </c>
      <c r="N216" s="159" t="s">
        <v>39</v>
      </c>
      <c r="O216" s="58"/>
      <c r="P216" s="160">
        <f>O216*H216</f>
        <v>0</v>
      </c>
      <c r="Q216" s="160">
        <v>0</v>
      </c>
      <c r="R216" s="160">
        <f>Q216*H216</f>
        <v>0</v>
      </c>
      <c r="S216" s="160">
        <v>0</v>
      </c>
      <c r="T216" s="161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62" t="s">
        <v>89</v>
      </c>
      <c r="AT216" s="162" t="s">
        <v>131</v>
      </c>
      <c r="AU216" s="162" t="s">
        <v>83</v>
      </c>
      <c r="AY216" s="17" t="s">
        <v>133</v>
      </c>
      <c r="BE216" s="163">
        <f>IF(N216="základní",J216,0)</f>
        <v>0</v>
      </c>
      <c r="BF216" s="163">
        <f>IF(N216="snížená",J216,0)</f>
        <v>0</v>
      </c>
      <c r="BG216" s="163">
        <f>IF(N216="zákl. přenesená",J216,0)</f>
        <v>0</v>
      </c>
      <c r="BH216" s="163">
        <f>IF(N216="sníž. přenesená",J216,0)</f>
        <v>0</v>
      </c>
      <c r="BI216" s="163">
        <f>IF(N216="nulová",J216,0)</f>
        <v>0</v>
      </c>
      <c r="BJ216" s="17" t="s">
        <v>79</v>
      </c>
      <c r="BK216" s="163">
        <f>ROUND(I216*H216,2)</f>
        <v>0</v>
      </c>
      <c r="BL216" s="17" t="s">
        <v>89</v>
      </c>
      <c r="BM216" s="162" t="s">
        <v>373</v>
      </c>
    </row>
    <row r="217" spans="1:65" s="2" customFormat="1" ht="16.5" customHeight="1">
      <c r="A217" s="32"/>
      <c r="B217" s="130"/>
      <c r="C217" s="216" t="s">
        <v>374</v>
      </c>
      <c r="D217" s="216" t="s">
        <v>295</v>
      </c>
      <c r="E217" s="217" t="s">
        <v>375</v>
      </c>
      <c r="F217" s="218" t="s">
        <v>376</v>
      </c>
      <c r="G217" s="219" t="s">
        <v>377</v>
      </c>
      <c r="H217" s="220">
        <v>31.475000000000001</v>
      </c>
      <c r="I217" s="221"/>
      <c r="J217" s="222">
        <f>ROUND(I217*H217,2)</f>
        <v>0</v>
      </c>
      <c r="K217" s="218" t="s">
        <v>186</v>
      </c>
      <c r="L217" s="223"/>
      <c r="M217" s="224" t="s">
        <v>1</v>
      </c>
      <c r="N217" s="225" t="s">
        <v>39</v>
      </c>
      <c r="O217" s="58"/>
      <c r="P217" s="160">
        <f>O217*H217</f>
        <v>0</v>
      </c>
      <c r="Q217" s="160">
        <v>1E-3</v>
      </c>
      <c r="R217" s="160">
        <f>Q217*H217</f>
        <v>3.1475000000000003E-2</v>
      </c>
      <c r="S217" s="160">
        <v>0</v>
      </c>
      <c r="T217" s="161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62" t="s">
        <v>153</v>
      </c>
      <c r="AT217" s="162" t="s">
        <v>295</v>
      </c>
      <c r="AU217" s="162" t="s">
        <v>83</v>
      </c>
      <c r="AY217" s="17" t="s">
        <v>133</v>
      </c>
      <c r="BE217" s="163">
        <f>IF(N217="základní",J217,0)</f>
        <v>0</v>
      </c>
      <c r="BF217" s="163">
        <f>IF(N217="snížená",J217,0)</f>
        <v>0</v>
      </c>
      <c r="BG217" s="163">
        <f>IF(N217="zákl. přenesená",J217,0)</f>
        <v>0</v>
      </c>
      <c r="BH217" s="163">
        <f>IF(N217="sníž. přenesená",J217,0)</f>
        <v>0</v>
      </c>
      <c r="BI217" s="163">
        <f>IF(N217="nulová",J217,0)</f>
        <v>0</v>
      </c>
      <c r="BJ217" s="17" t="s">
        <v>79</v>
      </c>
      <c r="BK217" s="163">
        <f>ROUND(I217*H217,2)</f>
        <v>0</v>
      </c>
      <c r="BL217" s="17" t="s">
        <v>89</v>
      </c>
      <c r="BM217" s="162" t="s">
        <v>378</v>
      </c>
    </row>
    <row r="218" spans="1:65" s="11" customFormat="1" ht="10.199999999999999">
      <c r="B218" s="172"/>
      <c r="D218" s="165" t="s">
        <v>138</v>
      </c>
      <c r="E218" s="173" t="s">
        <v>1</v>
      </c>
      <c r="F218" s="174" t="s">
        <v>379</v>
      </c>
      <c r="H218" s="175">
        <v>31.475000000000001</v>
      </c>
      <c r="I218" s="176"/>
      <c r="L218" s="172"/>
      <c r="M218" s="177"/>
      <c r="N218" s="178"/>
      <c r="O218" s="178"/>
      <c r="P218" s="178"/>
      <c r="Q218" s="178"/>
      <c r="R218" s="178"/>
      <c r="S218" s="178"/>
      <c r="T218" s="179"/>
      <c r="AT218" s="173" t="s">
        <v>138</v>
      </c>
      <c r="AU218" s="173" t="s">
        <v>83</v>
      </c>
      <c r="AV218" s="11" t="s">
        <v>83</v>
      </c>
      <c r="AW218" s="11" t="s">
        <v>30</v>
      </c>
      <c r="AX218" s="11" t="s">
        <v>74</v>
      </c>
      <c r="AY218" s="173" t="s">
        <v>133</v>
      </c>
    </row>
    <row r="219" spans="1:65" s="12" customFormat="1" ht="10.199999999999999">
      <c r="B219" s="180"/>
      <c r="D219" s="165" t="s">
        <v>138</v>
      </c>
      <c r="E219" s="181" t="s">
        <v>1</v>
      </c>
      <c r="F219" s="182" t="s">
        <v>140</v>
      </c>
      <c r="H219" s="183">
        <v>31.475000000000001</v>
      </c>
      <c r="I219" s="184"/>
      <c r="L219" s="180"/>
      <c r="M219" s="185"/>
      <c r="N219" s="186"/>
      <c r="O219" s="186"/>
      <c r="P219" s="186"/>
      <c r="Q219" s="186"/>
      <c r="R219" s="186"/>
      <c r="S219" s="186"/>
      <c r="T219" s="187"/>
      <c r="AT219" s="181" t="s">
        <v>138</v>
      </c>
      <c r="AU219" s="181" t="s">
        <v>83</v>
      </c>
      <c r="AV219" s="12" t="s">
        <v>89</v>
      </c>
      <c r="AW219" s="12" t="s">
        <v>30</v>
      </c>
      <c r="AX219" s="12" t="s">
        <v>79</v>
      </c>
      <c r="AY219" s="181" t="s">
        <v>133</v>
      </c>
    </row>
    <row r="220" spans="1:65" s="2" customFormat="1" ht="21.75" customHeight="1">
      <c r="A220" s="32"/>
      <c r="B220" s="130"/>
      <c r="C220" s="151" t="s">
        <v>380</v>
      </c>
      <c r="D220" s="151" t="s">
        <v>131</v>
      </c>
      <c r="E220" s="152" t="s">
        <v>381</v>
      </c>
      <c r="F220" s="153" t="s">
        <v>382</v>
      </c>
      <c r="G220" s="154" t="s">
        <v>185</v>
      </c>
      <c r="H220" s="155">
        <v>2887</v>
      </c>
      <c r="I220" s="156"/>
      <c r="J220" s="157">
        <f>ROUND(I220*H220,2)</f>
        <v>0</v>
      </c>
      <c r="K220" s="153" t="s">
        <v>186</v>
      </c>
      <c r="L220" s="33"/>
      <c r="M220" s="158" t="s">
        <v>1</v>
      </c>
      <c r="N220" s="159" t="s">
        <v>39</v>
      </c>
      <c r="O220" s="58"/>
      <c r="P220" s="160">
        <f>O220*H220</f>
        <v>0</v>
      </c>
      <c r="Q220" s="160">
        <v>0</v>
      </c>
      <c r="R220" s="160">
        <f>Q220*H220</f>
        <v>0</v>
      </c>
      <c r="S220" s="160">
        <v>0</v>
      </c>
      <c r="T220" s="161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62" t="s">
        <v>89</v>
      </c>
      <c r="AT220" s="162" t="s">
        <v>131</v>
      </c>
      <c r="AU220" s="162" t="s">
        <v>83</v>
      </c>
      <c r="AY220" s="17" t="s">
        <v>133</v>
      </c>
      <c r="BE220" s="163">
        <f>IF(N220="základní",J220,0)</f>
        <v>0</v>
      </c>
      <c r="BF220" s="163">
        <f>IF(N220="snížená",J220,0)</f>
        <v>0</v>
      </c>
      <c r="BG220" s="163">
        <f>IF(N220="zákl. přenesená",J220,0)</f>
        <v>0</v>
      </c>
      <c r="BH220" s="163">
        <f>IF(N220="sníž. přenesená",J220,0)</f>
        <v>0</v>
      </c>
      <c r="BI220" s="163">
        <f>IF(N220="nulová",J220,0)</f>
        <v>0</v>
      </c>
      <c r="BJ220" s="17" t="s">
        <v>79</v>
      </c>
      <c r="BK220" s="163">
        <f>ROUND(I220*H220,2)</f>
        <v>0</v>
      </c>
      <c r="BL220" s="17" t="s">
        <v>89</v>
      </c>
      <c r="BM220" s="162" t="s">
        <v>383</v>
      </c>
    </row>
    <row r="221" spans="1:65" s="15" customFormat="1" ht="22.8" customHeight="1">
      <c r="B221" s="203"/>
      <c r="D221" s="204" t="s">
        <v>73</v>
      </c>
      <c r="E221" s="214" t="s">
        <v>83</v>
      </c>
      <c r="F221" s="214" t="s">
        <v>384</v>
      </c>
      <c r="I221" s="206"/>
      <c r="J221" s="215">
        <f>BK221</f>
        <v>0</v>
      </c>
      <c r="L221" s="203"/>
      <c r="M221" s="208"/>
      <c r="N221" s="209"/>
      <c r="O221" s="209"/>
      <c r="P221" s="210">
        <f>SUM(P222:P226)</f>
        <v>0</v>
      </c>
      <c r="Q221" s="209"/>
      <c r="R221" s="210">
        <f>SUM(R222:R226)</f>
        <v>97.023060000000001</v>
      </c>
      <c r="S221" s="209"/>
      <c r="T221" s="211">
        <f>SUM(T222:T226)</f>
        <v>0</v>
      </c>
      <c r="AR221" s="204" t="s">
        <v>79</v>
      </c>
      <c r="AT221" s="212" t="s">
        <v>73</v>
      </c>
      <c r="AU221" s="212" t="s">
        <v>79</v>
      </c>
      <c r="AY221" s="204" t="s">
        <v>133</v>
      </c>
      <c r="BK221" s="213">
        <f>SUM(BK222:BK226)</f>
        <v>0</v>
      </c>
    </row>
    <row r="222" spans="1:65" s="2" customFormat="1" ht="33" customHeight="1">
      <c r="A222" s="32"/>
      <c r="B222" s="130"/>
      <c r="C222" s="151" t="s">
        <v>385</v>
      </c>
      <c r="D222" s="151" t="s">
        <v>131</v>
      </c>
      <c r="E222" s="152" t="s">
        <v>386</v>
      </c>
      <c r="F222" s="153" t="s">
        <v>387</v>
      </c>
      <c r="G222" s="154" t="s">
        <v>224</v>
      </c>
      <c r="H222" s="155">
        <v>56.88</v>
      </c>
      <c r="I222" s="156"/>
      <c r="J222" s="157">
        <f>ROUND(I222*H222,2)</f>
        <v>0</v>
      </c>
      <c r="K222" s="153" t="s">
        <v>186</v>
      </c>
      <c r="L222" s="33"/>
      <c r="M222" s="158" t="s">
        <v>1</v>
      </c>
      <c r="N222" s="159" t="s">
        <v>39</v>
      </c>
      <c r="O222" s="58"/>
      <c r="P222" s="160">
        <f>O222*H222</f>
        <v>0</v>
      </c>
      <c r="Q222" s="160">
        <v>0</v>
      </c>
      <c r="R222" s="160">
        <f>Q222*H222</f>
        <v>0</v>
      </c>
      <c r="S222" s="160">
        <v>0</v>
      </c>
      <c r="T222" s="161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62" t="s">
        <v>89</v>
      </c>
      <c r="AT222" s="162" t="s">
        <v>131</v>
      </c>
      <c r="AU222" s="162" t="s">
        <v>83</v>
      </c>
      <c r="AY222" s="17" t="s">
        <v>133</v>
      </c>
      <c r="BE222" s="163">
        <f>IF(N222="základní",J222,0)</f>
        <v>0</v>
      </c>
      <c r="BF222" s="163">
        <f>IF(N222="snížená",J222,0)</f>
        <v>0</v>
      </c>
      <c r="BG222" s="163">
        <f>IF(N222="zákl. přenesená",J222,0)</f>
        <v>0</v>
      </c>
      <c r="BH222" s="163">
        <f>IF(N222="sníž. přenesená",J222,0)</f>
        <v>0</v>
      </c>
      <c r="BI222" s="163">
        <f>IF(N222="nulová",J222,0)</f>
        <v>0</v>
      </c>
      <c r="BJ222" s="17" t="s">
        <v>79</v>
      </c>
      <c r="BK222" s="163">
        <f>ROUND(I222*H222,2)</f>
        <v>0</v>
      </c>
      <c r="BL222" s="17" t="s">
        <v>89</v>
      </c>
      <c r="BM222" s="162" t="s">
        <v>388</v>
      </c>
    </row>
    <row r="223" spans="1:65" s="10" customFormat="1" ht="10.199999999999999">
      <c r="B223" s="164"/>
      <c r="D223" s="165" t="s">
        <v>138</v>
      </c>
      <c r="E223" s="166" t="s">
        <v>1</v>
      </c>
      <c r="F223" s="167" t="s">
        <v>389</v>
      </c>
      <c r="H223" s="166" t="s">
        <v>1</v>
      </c>
      <c r="I223" s="168"/>
      <c r="L223" s="164"/>
      <c r="M223" s="169"/>
      <c r="N223" s="170"/>
      <c r="O223" s="170"/>
      <c r="P223" s="170"/>
      <c r="Q223" s="170"/>
      <c r="R223" s="170"/>
      <c r="S223" s="170"/>
      <c r="T223" s="171"/>
      <c r="AT223" s="166" t="s">
        <v>138</v>
      </c>
      <c r="AU223" s="166" t="s">
        <v>83</v>
      </c>
      <c r="AV223" s="10" t="s">
        <v>79</v>
      </c>
      <c r="AW223" s="10" t="s">
        <v>30</v>
      </c>
      <c r="AX223" s="10" t="s">
        <v>74</v>
      </c>
      <c r="AY223" s="166" t="s">
        <v>133</v>
      </c>
    </row>
    <row r="224" spans="1:65" s="11" customFormat="1" ht="10.199999999999999">
      <c r="B224" s="172"/>
      <c r="D224" s="165" t="s">
        <v>138</v>
      </c>
      <c r="E224" s="173" t="s">
        <v>1</v>
      </c>
      <c r="F224" s="174" t="s">
        <v>390</v>
      </c>
      <c r="H224" s="175">
        <v>56.88</v>
      </c>
      <c r="I224" s="176"/>
      <c r="L224" s="172"/>
      <c r="M224" s="177"/>
      <c r="N224" s="178"/>
      <c r="O224" s="178"/>
      <c r="P224" s="178"/>
      <c r="Q224" s="178"/>
      <c r="R224" s="178"/>
      <c r="S224" s="178"/>
      <c r="T224" s="179"/>
      <c r="AT224" s="173" t="s">
        <v>138</v>
      </c>
      <c r="AU224" s="173" t="s">
        <v>83</v>
      </c>
      <c r="AV224" s="11" t="s">
        <v>83</v>
      </c>
      <c r="AW224" s="11" t="s">
        <v>30</v>
      </c>
      <c r="AX224" s="11" t="s">
        <v>74</v>
      </c>
      <c r="AY224" s="173" t="s">
        <v>133</v>
      </c>
    </row>
    <row r="225" spans="1:65" s="12" customFormat="1" ht="10.199999999999999">
      <c r="B225" s="180"/>
      <c r="D225" s="165" t="s">
        <v>138</v>
      </c>
      <c r="E225" s="181" t="s">
        <v>1</v>
      </c>
      <c r="F225" s="182" t="s">
        <v>140</v>
      </c>
      <c r="H225" s="183">
        <v>56.88</v>
      </c>
      <c r="I225" s="184"/>
      <c r="L225" s="180"/>
      <c r="M225" s="185"/>
      <c r="N225" s="186"/>
      <c r="O225" s="186"/>
      <c r="P225" s="186"/>
      <c r="Q225" s="186"/>
      <c r="R225" s="186"/>
      <c r="S225" s="186"/>
      <c r="T225" s="187"/>
      <c r="AT225" s="181" t="s">
        <v>138</v>
      </c>
      <c r="AU225" s="181" t="s">
        <v>83</v>
      </c>
      <c r="AV225" s="12" t="s">
        <v>89</v>
      </c>
      <c r="AW225" s="12" t="s">
        <v>30</v>
      </c>
      <c r="AX225" s="12" t="s">
        <v>79</v>
      </c>
      <c r="AY225" s="181" t="s">
        <v>133</v>
      </c>
    </row>
    <row r="226" spans="1:65" s="2" customFormat="1" ht="44.25" customHeight="1">
      <c r="A226" s="32"/>
      <c r="B226" s="130"/>
      <c r="C226" s="151" t="s">
        <v>391</v>
      </c>
      <c r="D226" s="151" t="s">
        <v>131</v>
      </c>
      <c r="E226" s="152" t="s">
        <v>392</v>
      </c>
      <c r="F226" s="153" t="s">
        <v>393</v>
      </c>
      <c r="G226" s="154" t="s">
        <v>215</v>
      </c>
      <c r="H226" s="155">
        <v>474</v>
      </c>
      <c r="I226" s="156"/>
      <c r="J226" s="157">
        <f>ROUND(I226*H226,2)</f>
        <v>0</v>
      </c>
      <c r="K226" s="153" t="s">
        <v>186</v>
      </c>
      <c r="L226" s="33"/>
      <c r="M226" s="158" t="s">
        <v>1</v>
      </c>
      <c r="N226" s="159" t="s">
        <v>39</v>
      </c>
      <c r="O226" s="58"/>
      <c r="P226" s="160">
        <f>O226*H226</f>
        <v>0</v>
      </c>
      <c r="Q226" s="160">
        <v>0.20469000000000001</v>
      </c>
      <c r="R226" s="160">
        <f>Q226*H226</f>
        <v>97.023060000000001</v>
      </c>
      <c r="S226" s="160">
        <v>0</v>
      </c>
      <c r="T226" s="161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62" t="s">
        <v>89</v>
      </c>
      <c r="AT226" s="162" t="s">
        <v>131</v>
      </c>
      <c r="AU226" s="162" t="s">
        <v>83</v>
      </c>
      <c r="AY226" s="17" t="s">
        <v>133</v>
      </c>
      <c r="BE226" s="163">
        <f>IF(N226="základní",J226,0)</f>
        <v>0</v>
      </c>
      <c r="BF226" s="163">
        <f>IF(N226="snížená",J226,0)</f>
        <v>0</v>
      </c>
      <c r="BG226" s="163">
        <f>IF(N226="zákl. přenesená",J226,0)</f>
        <v>0</v>
      </c>
      <c r="BH226" s="163">
        <f>IF(N226="sníž. přenesená",J226,0)</f>
        <v>0</v>
      </c>
      <c r="BI226" s="163">
        <f>IF(N226="nulová",J226,0)</f>
        <v>0</v>
      </c>
      <c r="BJ226" s="17" t="s">
        <v>79</v>
      </c>
      <c r="BK226" s="163">
        <f>ROUND(I226*H226,2)</f>
        <v>0</v>
      </c>
      <c r="BL226" s="17" t="s">
        <v>89</v>
      </c>
      <c r="BM226" s="162" t="s">
        <v>394</v>
      </c>
    </row>
    <row r="227" spans="1:65" s="15" customFormat="1" ht="22.8" customHeight="1">
      <c r="B227" s="203"/>
      <c r="D227" s="204" t="s">
        <v>73</v>
      </c>
      <c r="E227" s="214" t="s">
        <v>89</v>
      </c>
      <c r="F227" s="214" t="s">
        <v>395</v>
      </c>
      <c r="I227" s="206"/>
      <c r="J227" s="215">
        <f>BK227</f>
        <v>0</v>
      </c>
      <c r="L227" s="203"/>
      <c r="M227" s="208"/>
      <c r="N227" s="209"/>
      <c r="O227" s="209"/>
      <c r="P227" s="210">
        <f>SUM(P228:P256)</f>
        <v>0</v>
      </c>
      <c r="Q227" s="209"/>
      <c r="R227" s="210">
        <f>SUM(R228:R256)</f>
        <v>30.16272734</v>
      </c>
      <c r="S227" s="209"/>
      <c r="T227" s="211">
        <f>SUM(T228:T256)</f>
        <v>0</v>
      </c>
      <c r="AR227" s="204" t="s">
        <v>79</v>
      </c>
      <c r="AT227" s="212" t="s">
        <v>73</v>
      </c>
      <c r="AU227" s="212" t="s">
        <v>79</v>
      </c>
      <c r="AY227" s="204" t="s">
        <v>133</v>
      </c>
      <c r="BK227" s="213">
        <f>SUM(BK228:BK256)</f>
        <v>0</v>
      </c>
    </row>
    <row r="228" spans="1:65" s="2" customFormat="1" ht="33" customHeight="1">
      <c r="A228" s="32"/>
      <c r="B228" s="130"/>
      <c r="C228" s="151" t="s">
        <v>396</v>
      </c>
      <c r="D228" s="151" t="s">
        <v>131</v>
      </c>
      <c r="E228" s="152" t="s">
        <v>397</v>
      </c>
      <c r="F228" s="153" t="s">
        <v>398</v>
      </c>
      <c r="G228" s="154" t="s">
        <v>224</v>
      </c>
      <c r="H228" s="155">
        <v>11.98</v>
      </c>
      <c r="I228" s="156"/>
      <c r="J228" s="157">
        <f>ROUND(I228*H228,2)</f>
        <v>0</v>
      </c>
      <c r="K228" s="153" t="s">
        <v>186</v>
      </c>
      <c r="L228" s="33"/>
      <c r="M228" s="158" t="s">
        <v>1</v>
      </c>
      <c r="N228" s="159" t="s">
        <v>39</v>
      </c>
      <c r="O228" s="58"/>
      <c r="P228" s="160">
        <f>O228*H228</f>
        <v>0</v>
      </c>
      <c r="Q228" s="160">
        <v>2.4533700000000001</v>
      </c>
      <c r="R228" s="160">
        <f>Q228*H228</f>
        <v>29.3913726</v>
      </c>
      <c r="S228" s="160">
        <v>0</v>
      </c>
      <c r="T228" s="161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62" t="s">
        <v>89</v>
      </c>
      <c r="AT228" s="162" t="s">
        <v>131</v>
      </c>
      <c r="AU228" s="162" t="s">
        <v>83</v>
      </c>
      <c r="AY228" s="17" t="s">
        <v>133</v>
      </c>
      <c r="BE228" s="163">
        <f>IF(N228="základní",J228,0)</f>
        <v>0</v>
      </c>
      <c r="BF228" s="163">
        <f>IF(N228="snížená",J228,0)</f>
        <v>0</v>
      </c>
      <c r="BG228" s="163">
        <f>IF(N228="zákl. přenesená",J228,0)</f>
        <v>0</v>
      </c>
      <c r="BH228" s="163">
        <f>IF(N228="sníž. přenesená",J228,0)</f>
        <v>0</v>
      </c>
      <c r="BI228" s="163">
        <f>IF(N228="nulová",J228,0)</f>
        <v>0</v>
      </c>
      <c r="BJ228" s="17" t="s">
        <v>79</v>
      </c>
      <c r="BK228" s="163">
        <f>ROUND(I228*H228,2)</f>
        <v>0</v>
      </c>
      <c r="BL228" s="17" t="s">
        <v>89</v>
      </c>
      <c r="BM228" s="162" t="s">
        <v>399</v>
      </c>
    </row>
    <row r="229" spans="1:65" s="11" customFormat="1" ht="10.199999999999999">
      <c r="B229" s="172"/>
      <c r="D229" s="165" t="s">
        <v>138</v>
      </c>
      <c r="E229" s="173" t="s">
        <v>1</v>
      </c>
      <c r="F229" s="174" t="s">
        <v>400</v>
      </c>
      <c r="H229" s="175">
        <v>3.6</v>
      </c>
      <c r="I229" s="176"/>
      <c r="L229" s="172"/>
      <c r="M229" s="177"/>
      <c r="N229" s="178"/>
      <c r="O229" s="178"/>
      <c r="P229" s="178"/>
      <c r="Q229" s="178"/>
      <c r="R229" s="178"/>
      <c r="S229" s="178"/>
      <c r="T229" s="179"/>
      <c r="AT229" s="173" t="s">
        <v>138</v>
      </c>
      <c r="AU229" s="173" t="s">
        <v>83</v>
      </c>
      <c r="AV229" s="11" t="s">
        <v>83</v>
      </c>
      <c r="AW229" s="11" t="s">
        <v>30</v>
      </c>
      <c r="AX229" s="11" t="s">
        <v>74</v>
      </c>
      <c r="AY229" s="173" t="s">
        <v>133</v>
      </c>
    </row>
    <row r="230" spans="1:65" s="11" customFormat="1" ht="10.199999999999999">
      <c r="B230" s="172"/>
      <c r="D230" s="165" t="s">
        <v>138</v>
      </c>
      <c r="E230" s="173" t="s">
        <v>1</v>
      </c>
      <c r="F230" s="174" t="s">
        <v>401</v>
      </c>
      <c r="H230" s="175">
        <v>1.62</v>
      </c>
      <c r="I230" s="176"/>
      <c r="L230" s="172"/>
      <c r="M230" s="177"/>
      <c r="N230" s="178"/>
      <c r="O230" s="178"/>
      <c r="P230" s="178"/>
      <c r="Q230" s="178"/>
      <c r="R230" s="178"/>
      <c r="S230" s="178"/>
      <c r="T230" s="179"/>
      <c r="AT230" s="173" t="s">
        <v>138</v>
      </c>
      <c r="AU230" s="173" t="s">
        <v>83</v>
      </c>
      <c r="AV230" s="11" t="s">
        <v>83</v>
      </c>
      <c r="AW230" s="11" t="s">
        <v>30</v>
      </c>
      <c r="AX230" s="11" t="s">
        <v>74</v>
      </c>
      <c r="AY230" s="173" t="s">
        <v>133</v>
      </c>
    </row>
    <row r="231" spans="1:65" s="11" customFormat="1" ht="10.199999999999999">
      <c r="B231" s="172"/>
      <c r="D231" s="165" t="s">
        <v>138</v>
      </c>
      <c r="E231" s="173" t="s">
        <v>1</v>
      </c>
      <c r="F231" s="174" t="s">
        <v>402</v>
      </c>
      <c r="H231" s="175">
        <v>2.9350000000000001</v>
      </c>
      <c r="I231" s="176"/>
      <c r="L231" s="172"/>
      <c r="M231" s="177"/>
      <c r="N231" s="178"/>
      <c r="O231" s="178"/>
      <c r="P231" s="178"/>
      <c r="Q231" s="178"/>
      <c r="R231" s="178"/>
      <c r="S231" s="178"/>
      <c r="T231" s="179"/>
      <c r="AT231" s="173" t="s">
        <v>138</v>
      </c>
      <c r="AU231" s="173" t="s">
        <v>83</v>
      </c>
      <c r="AV231" s="11" t="s">
        <v>83</v>
      </c>
      <c r="AW231" s="11" t="s">
        <v>30</v>
      </c>
      <c r="AX231" s="11" t="s">
        <v>74</v>
      </c>
      <c r="AY231" s="173" t="s">
        <v>133</v>
      </c>
    </row>
    <row r="232" spans="1:65" s="11" customFormat="1" ht="10.199999999999999">
      <c r="B232" s="172"/>
      <c r="D232" s="165" t="s">
        <v>138</v>
      </c>
      <c r="E232" s="173" t="s">
        <v>1</v>
      </c>
      <c r="F232" s="174" t="s">
        <v>403</v>
      </c>
      <c r="H232" s="175">
        <v>2.633</v>
      </c>
      <c r="I232" s="176"/>
      <c r="L232" s="172"/>
      <c r="M232" s="177"/>
      <c r="N232" s="178"/>
      <c r="O232" s="178"/>
      <c r="P232" s="178"/>
      <c r="Q232" s="178"/>
      <c r="R232" s="178"/>
      <c r="S232" s="178"/>
      <c r="T232" s="179"/>
      <c r="AT232" s="173" t="s">
        <v>138</v>
      </c>
      <c r="AU232" s="173" t="s">
        <v>83</v>
      </c>
      <c r="AV232" s="11" t="s">
        <v>83</v>
      </c>
      <c r="AW232" s="11" t="s">
        <v>30</v>
      </c>
      <c r="AX232" s="11" t="s">
        <v>74</v>
      </c>
      <c r="AY232" s="173" t="s">
        <v>133</v>
      </c>
    </row>
    <row r="233" spans="1:65" s="11" customFormat="1" ht="10.199999999999999">
      <c r="B233" s="172"/>
      <c r="D233" s="165" t="s">
        <v>138</v>
      </c>
      <c r="E233" s="173" t="s">
        <v>1</v>
      </c>
      <c r="F233" s="174" t="s">
        <v>404</v>
      </c>
      <c r="H233" s="175">
        <v>1.1919999999999999</v>
      </c>
      <c r="I233" s="176"/>
      <c r="L233" s="172"/>
      <c r="M233" s="177"/>
      <c r="N233" s="178"/>
      <c r="O233" s="178"/>
      <c r="P233" s="178"/>
      <c r="Q233" s="178"/>
      <c r="R233" s="178"/>
      <c r="S233" s="178"/>
      <c r="T233" s="179"/>
      <c r="AT233" s="173" t="s">
        <v>138</v>
      </c>
      <c r="AU233" s="173" t="s">
        <v>83</v>
      </c>
      <c r="AV233" s="11" t="s">
        <v>83</v>
      </c>
      <c r="AW233" s="11" t="s">
        <v>30</v>
      </c>
      <c r="AX233" s="11" t="s">
        <v>74</v>
      </c>
      <c r="AY233" s="173" t="s">
        <v>133</v>
      </c>
    </row>
    <row r="234" spans="1:65" s="12" customFormat="1" ht="10.199999999999999">
      <c r="B234" s="180"/>
      <c r="D234" s="165" t="s">
        <v>138</v>
      </c>
      <c r="E234" s="181" t="s">
        <v>1</v>
      </c>
      <c r="F234" s="182" t="s">
        <v>140</v>
      </c>
      <c r="H234" s="183">
        <v>11.98</v>
      </c>
      <c r="I234" s="184"/>
      <c r="L234" s="180"/>
      <c r="M234" s="185"/>
      <c r="N234" s="186"/>
      <c r="O234" s="186"/>
      <c r="P234" s="186"/>
      <c r="Q234" s="186"/>
      <c r="R234" s="186"/>
      <c r="S234" s="186"/>
      <c r="T234" s="187"/>
      <c r="AT234" s="181" t="s">
        <v>138</v>
      </c>
      <c r="AU234" s="181" t="s">
        <v>83</v>
      </c>
      <c r="AV234" s="12" t="s">
        <v>89</v>
      </c>
      <c r="AW234" s="12" t="s">
        <v>30</v>
      </c>
      <c r="AX234" s="12" t="s">
        <v>79</v>
      </c>
      <c r="AY234" s="181" t="s">
        <v>133</v>
      </c>
    </row>
    <row r="235" spans="1:65" s="2" customFormat="1" ht="33" customHeight="1">
      <c r="A235" s="32"/>
      <c r="B235" s="130"/>
      <c r="C235" s="151" t="s">
        <v>405</v>
      </c>
      <c r="D235" s="151" t="s">
        <v>131</v>
      </c>
      <c r="E235" s="152" t="s">
        <v>406</v>
      </c>
      <c r="F235" s="153" t="s">
        <v>407</v>
      </c>
      <c r="G235" s="154" t="s">
        <v>242</v>
      </c>
      <c r="H235" s="155">
        <v>0.19800000000000001</v>
      </c>
      <c r="I235" s="156"/>
      <c r="J235" s="157">
        <f>ROUND(I235*H235,2)</f>
        <v>0</v>
      </c>
      <c r="K235" s="153" t="s">
        <v>186</v>
      </c>
      <c r="L235" s="33"/>
      <c r="M235" s="158" t="s">
        <v>1</v>
      </c>
      <c r="N235" s="159" t="s">
        <v>39</v>
      </c>
      <c r="O235" s="58"/>
      <c r="P235" s="160">
        <f>O235*H235</f>
        <v>0</v>
      </c>
      <c r="Q235" s="160">
        <v>1.06277</v>
      </c>
      <c r="R235" s="160">
        <f>Q235*H235</f>
        <v>0.21042846000000001</v>
      </c>
      <c r="S235" s="160">
        <v>0</v>
      </c>
      <c r="T235" s="161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62" t="s">
        <v>89</v>
      </c>
      <c r="AT235" s="162" t="s">
        <v>131</v>
      </c>
      <c r="AU235" s="162" t="s">
        <v>83</v>
      </c>
      <c r="AY235" s="17" t="s">
        <v>133</v>
      </c>
      <c r="BE235" s="163">
        <f>IF(N235="základní",J235,0)</f>
        <v>0</v>
      </c>
      <c r="BF235" s="163">
        <f>IF(N235="snížená",J235,0)</f>
        <v>0</v>
      </c>
      <c r="BG235" s="163">
        <f>IF(N235="zákl. přenesená",J235,0)</f>
        <v>0</v>
      </c>
      <c r="BH235" s="163">
        <f>IF(N235="sníž. přenesená",J235,0)</f>
        <v>0</v>
      </c>
      <c r="BI235" s="163">
        <f>IF(N235="nulová",J235,0)</f>
        <v>0</v>
      </c>
      <c r="BJ235" s="17" t="s">
        <v>79</v>
      </c>
      <c r="BK235" s="163">
        <f>ROUND(I235*H235,2)</f>
        <v>0</v>
      </c>
      <c r="BL235" s="17" t="s">
        <v>89</v>
      </c>
      <c r="BM235" s="162" t="s">
        <v>408</v>
      </c>
    </row>
    <row r="236" spans="1:65" s="11" customFormat="1" ht="10.199999999999999">
      <c r="B236" s="172"/>
      <c r="D236" s="165" t="s">
        <v>138</v>
      </c>
      <c r="E236" s="173" t="s">
        <v>1</v>
      </c>
      <c r="F236" s="174" t="s">
        <v>409</v>
      </c>
      <c r="H236" s="175">
        <v>4.2000000000000003E-2</v>
      </c>
      <c r="I236" s="176"/>
      <c r="L236" s="172"/>
      <c r="M236" s="177"/>
      <c r="N236" s="178"/>
      <c r="O236" s="178"/>
      <c r="P236" s="178"/>
      <c r="Q236" s="178"/>
      <c r="R236" s="178"/>
      <c r="S236" s="178"/>
      <c r="T236" s="179"/>
      <c r="AT236" s="173" t="s">
        <v>138</v>
      </c>
      <c r="AU236" s="173" t="s">
        <v>83</v>
      </c>
      <c r="AV236" s="11" t="s">
        <v>83</v>
      </c>
      <c r="AW236" s="11" t="s">
        <v>30</v>
      </c>
      <c r="AX236" s="11" t="s">
        <v>74</v>
      </c>
      <c r="AY236" s="173" t="s">
        <v>133</v>
      </c>
    </row>
    <row r="237" spans="1:65" s="11" customFormat="1" ht="10.199999999999999">
      <c r="B237" s="172"/>
      <c r="D237" s="165" t="s">
        <v>138</v>
      </c>
      <c r="E237" s="173" t="s">
        <v>1</v>
      </c>
      <c r="F237" s="174" t="s">
        <v>410</v>
      </c>
      <c r="H237" s="175">
        <v>3.7999999999999999E-2</v>
      </c>
      <c r="I237" s="176"/>
      <c r="L237" s="172"/>
      <c r="M237" s="177"/>
      <c r="N237" s="178"/>
      <c r="O237" s="178"/>
      <c r="P237" s="178"/>
      <c r="Q237" s="178"/>
      <c r="R237" s="178"/>
      <c r="S237" s="178"/>
      <c r="T237" s="179"/>
      <c r="AT237" s="173" t="s">
        <v>138</v>
      </c>
      <c r="AU237" s="173" t="s">
        <v>83</v>
      </c>
      <c r="AV237" s="11" t="s">
        <v>83</v>
      </c>
      <c r="AW237" s="11" t="s">
        <v>30</v>
      </c>
      <c r="AX237" s="11" t="s">
        <v>74</v>
      </c>
      <c r="AY237" s="173" t="s">
        <v>133</v>
      </c>
    </row>
    <row r="238" spans="1:65" s="11" customFormat="1" ht="10.199999999999999">
      <c r="B238" s="172"/>
      <c r="D238" s="165" t="s">
        <v>138</v>
      </c>
      <c r="E238" s="173" t="s">
        <v>1</v>
      </c>
      <c r="F238" s="174" t="s">
        <v>411</v>
      </c>
      <c r="H238" s="175">
        <v>8.4000000000000005E-2</v>
      </c>
      <c r="I238" s="176"/>
      <c r="L238" s="172"/>
      <c r="M238" s="177"/>
      <c r="N238" s="178"/>
      <c r="O238" s="178"/>
      <c r="P238" s="178"/>
      <c r="Q238" s="178"/>
      <c r="R238" s="178"/>
      <c r="S238" s="178"/>
      <c r="T238" s="179"/>
      <c r="AT238" s="173" t="s">
        <v>138</v>
      </c>
      <c r="AU238" s="173" t="s">
        <v>83</v>
      </c>
      <c r="AV238" s="11" t="s">
        <v>83</v>
      </c>
      <c r="AW238" s="11" t="s">
        <v>30</v>
      </c>
      <c r="AX238" s="11" t="s">
        <v>74</v>
      </c>
      <c r="AY238" s="173" t="s">
        <v>133</v>
      </c>
    </row>
    <row r="239" spans="1:65" s="11" customFormat="1" ht="10.199999999999999">
      <c r="B239" s="172"/>
      <c r="D239" s="165" t="s">
        <v>138</v>
      </c>
      <c r="E239" s="173" t="s">
        <v>1</v>
      </c>
      <c r="F239" s="174" t="s">
        <v>412</v>
      </c>
      <c r="H239" s="175">
        <v>3.4000000000000002E-2</v>
      </c>
      <c r="I239" s="176"/>
      <c r="L239" s="172"/>
      <c r="M239" s="177"/>
      <c r="N239" s="178"/>
      <c r="O239" s="178"/>
      <c r="P239" s="178"/>
      <c r="Q239" s="178"/>
      <c r="R239" s="178"/>
      <c r="S239" s="178"/>
      <c r="T239" s="179"/>
      <c r="AT239" s="173" t="s">
        <v>138</v>
      </c>
      <c r="AU239" s="173" t="s">
        <v>83</v>
      </c>
      <c r="AV239" s="11" t="s">
        <v>83</v>
      </c>
      <c r="AW239" s="11" t="s">
        <v>30</v>
      </c>
      <c r="AX239" s="11" t="s">
        <v>74</v>
      </c>
      <c r="AY239" s="173" t="s">
        <v>133</v>
      </c>
    </row>
    <row r="240" spans="1:65" s="12" customFormat="1" ht="10.199999999999999">
      <c r="B240" s="180"/>
      <c r="D240" s="165" t="s">
        <v>138</v>
      </c>
      <c r="E240" s="181" t="s">
        <v>1</v>
      </c>
      <c r="F240" s="182" t="s">
        <v>140</v>
      </c>
      <c r="H240" s="183">
        <v>0.19800000000000001</v>
      </c>
      <c r="I240" s="184"/>
      <c r="L240" s="180"/>
      <c r="M240" s="185"/>
      <c r="N240" s="186"/>
      <c r="O240" s="186"/>
      <c r="P240" s="186"/>
      <c r="Q240" s="186"/>
      <c r="R240" s="186"/>
      <c r="S240" s="186"/>
      <c r="T240" s="187"/>
      <c r="AT240" s="181" t="s">
        <v>138</v>
      </c>
      <c r="AU240" s="181" t="s">
        <v>83</v>
      </c>
      <c r="AV240" s="12" t="s">
        <v>89</v>
      </c>
      <c r="AW240" s="12" t="s">
        <v>30</v>
      </c>
      <c r="AX240" s="12" t="s">
        <v>79</v>
      </c>
      <c r="AY240" s="181" t="s">
        <v>133</v>
      </c>
    </row>
    <row r="241" spans="1:65" s="2" customFormat="1" ht="33" customHeight="1">
      <c r="A241" s="32"/>
      <c r="B241" s="130"/>
      <c r="C241" s="151" t="s">
        <v>413</v>
      </c>
      <c r="D241" s="151" t="s">
        <v>131</v>
      </c>
      <c r="E241" s="152" t="s">
        <v>414</v>
      </c>
      <c r="F241" s="153" t="s">
        <v>415</v>
      </c>
      <c r="G241" s="154" t="s">
        <v>185</v>
      </c>
      <c r="H241" s="155">
        <v>43.753999999999998</v>
      </c>
      <c r="I241" s="156"/>
      <c r="J241" s="157">
        <f>ROUND(I241*H241,2)</f>
        <v>0</v>
      </c>
      <c r="K241" s="153" t="s">
        <v>186</v>
      </c>
      <c r="L241" s="33"/>
      <c r="M241" s="158" t="s">
        <v>1</v>
      </c>
      <c r="N241" s="159" t="s">
        <v>39</v>
      </c>
      <c r="O241" s="58"/>
      <c r="P241" s="160">
        <f>O241*H241</f>
        <v>0</v>
      </c>
      <c r="Q241" s="160">
        <v>1.282E-2</v>
      </c>
      <c r="R241" s="160">
        <f>Q241*H241</f>
        <v>0.56092628</v>
      </c>
      <c r="S241" s="160">
        <v>0</v>
      </c>
      <c r="T241" s="161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62" t="s">
        <v>89</v>
      </c>
      <c r="AT241" s="162" t="s">
        <v>131</v>
      </c>
      <c r="AU241" s="162" t="s">
        <v>83</v>
      </c>
      <c r="AY241" s="17" t="s">
        <v>133</v>
      </c>
      <c r="BE241" s="163">
        <f>IF(N241="základní",J241,0)</f>
        <v>0</v>
      </c>
      <c r="BF241" s="163">
        <f>IF(N241="snížená",J241,0)</f>
        <v>0</v>
      </c>
      <c r="BG241" s="163">
        <f>IF(N241="zákl. přenesená",J241,0)</f>
        <v>0</v>
      </c>
      <c r="BH241" s="163">
        <f>IF(N241="sníž. přenesená",J241,0)</f>
        <v>0</v>
      </c>
      <c r="BI241" s="163">
        <f>IF(N241="nulová",J241,0)</f>
        <v>0</v>
      </c>
      <c r="BJ241" s="17" t="s">
        <v>79</v>
      </c>
      <c r="BK241" s="163">
        <f>ROUND(I241*H241,2)</f>
        <v>0</v>
      </c>
      <c r="BL241" s="17" t="s">
        <v>89</v>
      </c>
      <c r="BM241" s="162" t="s">
        <v>416</v>
      </c>
    </row>
    <row r="242" spans="1:65" s="11" customFormat="1" ht="10.199999999999999">
      <c r="B242" s="172"/>
      <c r="D242" s="165" t="s">
        <v>138</v>
      </c>
      <c r="E242" s="173" t="s">
        <v>1</v>
      </c>
      <c r="F242" s="174" t="s">
        <v>417</v>
      </c>
      <c r="H242" s="175">
        <v>14.804</v>
      </c>
      <c r="I242" s="176"/>
      <c r="L242" s="172"/>
      <c r="M242" s="177"/>
      <c r="N242" s="178"/>
      <c r="O242" s="178"/>
      <c r="P242" s="178"/>
      <c r="Q242" s="178"/>
      <c r="R242" s="178"/>
      <c r="S242" s="178"/>
      <c r="T242" s="179"/>
      <c r="AT242" s="173" t="s">
        <v>138</v>
      </c>
      <c r="AU242" s="173" t="s">
        <v>83</v>
      </c>
      <c r="AV242" s="11" t="s">
        <v>83</v>
      </c>
      <c r="AW242" s="11" t="s">
        <v>30</v>
      </c>
      <c r="AX242" s="11" t="s">
        <v>74</v>
      </c>
      <c r="AY242" s="173" t="s">
        <v>133</v>
      </c>
    </row>
    <row r="243" spans="1:65" s="11" customFormat="1" ht="10.199999999999999">
      <c r="B243" s="172"/>
      <c r="D243" s="165" t="s">
        <v>138</v>
      </c>
      <c r="E243" s="173" t="s">
        <v>1</v>
      </c>
      <c r="F243" s="174" t="s">
        <v>418</v>
      </c>
      <c r="H243" s="175">
        <v>1.95</v>
      </c>
      <c r="I243" s="176"/>
      <c r="L243" s="172"/>
      <c r="M243" s="177"/>
      <c r="N243" s="178"/>
      <c r="O243" s="178"/>
      <c r="P243" s="178"/>
      <c r="Q243" s="178"/>
      <c r="R243" s="178"/>
      <c r="S243" s="178"/>
      <c r="T243" s="179"/>
      <c r="AT243" s="173" t="s">
        <v>138</v>
      </c>
      <c r="AU243" s="173" t="s">
        <v>83</v>
      </c>
      <c r="AV243" s="11" t="s">
        <v>83</v>
      </c>
      <c r="AW243" s="11" t="s">
        <v>30</v>
      </c>
      <c r="AX243" s="11" t="s">
        <v>74</v>
      </c>
      <c r="AY243" s="173" t="s">
        <v>133</v>
      </c>
    </row>
    <row r="244" spans="1:65" s="11" customFormat="1" ht="10.199999999999999">
      <c r="B244" s="172"/>
      <c r="D244" s="165" t="s">
        <v>138</v>
      </c>
      <c r="E244" s="173" t="s">
        <v>1</v>
      </c>
      <c r="F244" s="174" t="s">
        <v>419</v>
      </c>
      <c r="H244" s="175">
        <v>27</v>
      </c>
      <c r="I244" s="176"/>
      <c r="L244" s="172"/>
      <c r="M244" s="177"/>
      <c r="N244" s="178"/>
      <c r="O244" s="178"/>
      <c r="P244" s="178"/>
      <c r="Q244" s="178"/>
      <c r="R244" s="178"/>
      <c r="S244" s="178"/>
      <c r="T244" s="179"/>
      <c r="AT244" s="173" t="s">
        <v>138</v>
      </c>
      <c r="AU244" s="173" t="s">
        <v>83</v>
      </c>
      <c r="AV244" s="11" t="s">
        <v>83</v>
      </c>
      <c r="AW244" s="11" t="s">
        <v>30</v>
      </c>
      <c r="AX244" s="11" t="s">
        <v>74</v>
      </c>
      <c r="AY244" s="173" t="s">
        <v>133</v>
      </c>
    </row>
    <row r="245" spans="1:65" s="12" customFormat="1" ht="10.199999999999999">
      <c r="B245" s="180"/>
      <c r="D245" s="165" t="s">
        <v>138</v>
      </c>
      <c r="E245" s="181" t="s">
        <v>1</v>
      </c>
      <c r="F245" s="182" t="s">
        <v>140</v>
      </c>
      <c r="H245" s="183">
        <v>43.753999999999998</v>
      </c>
      <c r="I245" s="184"/>
      <c r="L245" s="180"/>
      <c r="M245" s="185"/>
      <c r="N245" s="186"/>
      <c r="O245" s="186"/>
      <c r="P245" s="186"/>
      <c r="Q245" s="186"/>
      <c r="R245" s="186"/>
      <c r="S245" s="186"/>
      <c r="T245" s="187"/>
      <c r="AT245" s="181" t="s">
        <v>138</v>
      </c>
      <c r="AU245" s="181" t="s">
        <v>83</v>
      </c>
      <c r="AV245" s="12" t="s">
        <v>89</v>
      </c>
      <c r="AW245" s="12" t="s">
        <v>30</v>
      </c>
      <c r="AX245" s="12" t="s">
        <v>79</v>
      </c>
      <c r="AY245" s="181" t="s">
        <v>133</v>
      </c>
    </row>
    <row r="246" spans="1:65" s="2" customFormat="1" ht="33" customHeight="1">
      <c r="A246" s="32"/>
      <c r="B246" s="130"/>
      <c r="C246" s="151" t="s">
        <v>420</v>
      </c>
      <c r="D246" s="151" t="s">
        <v>131</v>
      </c>
      <c r="E246" s="152" t="s">
        <v>421</v>
      </c>
      <c r="F246" s="153" t="s">
        <v>422</v>
      </c>
      <c r="G246" s="154" t="s">
        <v>185</v>
      </c>
      <c r="H246" s="155">
        <v>43.753999999999998</v>
      </c>
      <c r="I246" s="156"/>
      <c r="J246" s="157">
        <f>ROUND(I246*H246,2)</f>
        <v>0</v>
      </c>
      <c r="K246" s="153" t="s">
        <v>186</v>
      </c>
      <c r="L246" s="33"/>
      <c r="M246" s="158" t="s">
        <v>1</v>
      </c>
      <c r="N246" s="159" t="s">
        <v>39</v>
      </c>
      <c r="O246" s="58"/>
      <c r="P246" s="160">
        <f>O246*H246</f>
        <v>0</v>
      </c>
      <c r="Q246" s="160">
        <v>0</v>
      </c>
      <c r="R246" s="160">
        <f>Q246*H246</f>
        <v>0</v>
      </c>
      <c r="S246" s="160">
        <v>0</v>
      </c>
      <c r="T246" s="161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62" t="s">
        <v>89</v>
      </c>
      <c r="AT246" s="162" t="s">
        <v>131</v>
      </c>
      <c r="AU246" s="162" t="s">
        <v>83</v>
      </c>
      <c r="AY246" s="17" t="s">
        <v>133</v>
      </c>
      <c r="BE246" s="163">
        <f>IF(N246="základní",J246,0)</f>
        <v>0</v>
      </c>
      <c r="BF246" s="163">
        <f>IF(N246="snížená",J246,0)</f>
        <v>0</v>
      </c>
      <c r="BG246" s="163">
        <f>IF(N246="zákl. přenesená",J246,0)</f>
        <v>0</v>
      </c>
      <c r="BH246" s="163">
        <f>IF(N246="sníž. přenesená",J246,0)</f>
        <v>0</v>
      </c>
      <c r="BI246" s="163">
        <f>IF(N246="nulová",J246,0)</f>
        <v>0</v>
      </c>
      <c r="BJ246" s="17" t="s">
        <v>79</v>
      </c>
      <c r="BK246" s="163">
        <f>ROUND(I246*H246,2)</f>
        <v>0</v>
      </c>
      <c r="BL246" s="17" t="s">
        <v>89</v>
      </c>
      <c r="BM246" s="162" t="s">
        <v>423</v>
      </c>
    </row>
    <row r="247" spans="1:65" s="2" customFormat="1" ht="33" customHeight="1">
      <c r="A247" s="32"/>
      <c r="B247" s="130"/>
      <c r="C247" s="151" t="s">
        <v>424</v>
      </c>
      <c r="D247" s="151" t="s">
        <v>131</v>
      </c>
      <c r="E247" s="152" t="s">
        <v>425</v>
      </c>
      <c r="F247" s="153" t="s">
        <v>426</v>
      </c>
      <c r="G247" s="154" t="s">
        <v>185</v>
      </c>
      <c r="H247" s="155">
        <v>19.600000000000001</v>
      </c>
      <c r="I247" s="156"/>
      <c r="J247" s="157">
        <f>ROUND(I247*H247,2)</f>
        <v>0</v>
      </c>
      <c r="K247" s="153" t="s">
        <v>186</v>
      </c>
      <c r="L247" s="33"/>
      <c r="M247" s="158" t="s">
        <v>1</v>
      </c>
      <c r="N247" s="159" t="s">
        <v>39</v>
      </c>
      <c r="O247" s="58"/>
      <c r="P247" s="160">
        <f>O247*H247</f>
        <v>0</v>
      </c>
      <c r="Q247" s="160">
        <v>0</v>
      </c>
      <c r="R247" s="160">
        <f>Q247*H247</f>
        <v>0</v>
      </c>
      <c r="S247" s="160">
        <v>0</v>
      </c>
      <c r="T247" s="161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62" t="s">
        <v>89</v>
      </c>
      <c r="AT247" s="162" t="s">
        <v>131</v>
      </c>
      <c r="AU247" s="162" t="s">
        <v>83</v>
      </c>
      <c r="AY247" s="17" t="s">
        <v>133</v>
      </c>
      <c r="BE247" s="163">
        <f>IF(N247="základní",J247,0)</f>
        <v>0</v>
      </c>
      <c r="BF247" s="163">
        <f>IF(N247="snížená",J247,0)</f>
        <v>0</v>
      </c>
      <c r="BG247" s="163">
        <f>IF(N247="zákl. přenesená",J247,0)</f>
        <v>0</v>
      </c>
      <c r="BH247" s="163">
        <f>IF(N247="sníž. přenesená",J247,0)</f>
        <v>0</v>
      </c>
      <c r="BI247" s="163">
        <f>IF(N247="nulová",J247,0)</f>
        <v>0</v>
      </c>
      <c r="BJ247" s="17" t="s">
        <v>79</v>
      </c>
      <c r="BK247" s="163">
        <f>ROUND(I247*H247,2)</f>
        <v>0</v>
      </c>
      <c r="BL247" s="17" t="s">
        <v>89</v>
      </c>
      <c r="BM247" s="162" t="s">
        <v>427</v>
      </c>
    </row>
    <row r="248" spans="1:65" s="10" customFormat="1" ht="10.199999999999999">
      <c r="B248" s="164"/>
      <c r="D248" s="165" t="s">
        <v>138</v>
      </c>
      <c r="E248" s="166" t="s">
        <v>1</v>
      </c>
      <c r="F248" s="167" t="s">
        <v>428</v>
      </c>
      <c r="H248" s="166" t="s">
        <v>1</v>
      </c>
      <c r="I248" s="168"/>
      <c r="L248" s="164"/>
      <c r="M248" s="169"/>
      <c r="N248" s="170"/>
      <c r="O248" s="170"/>
      <c r="P248" s="170"/>
      <c r="Q248" s="170"/>
      <c r="R248" s="170"/>
      <c r="S248" s="170"/>
      <c r="T248" s="171"/>
      <c r="AT248" s="166" t="s">
        <v>138</v>
      </c>
      <c r="AU248" s="166" t="s">
        <v>83</v>
      </c>
      <c r="AV248" s="10" t="s">
        <v>79</v>
      </c>
      <c r="AW248" s="10" t="s">
        <v>30</v>
      </c>
      <c r="AX248" s="10" t="s">
        <v>74</v>
      </c>
      <c r="AY248" s="166" t="s">
        <v>133</v>
      </c>
    </row>
    <row r="249" spans="1:65" s="11" customFormat="1" ht="10.199999999999999">
      <c r="B249" s="172"/>
      <c r="D249" s="165" t="s">
        <v>138</v>
      </c>
      <c r="E249" s="173" t="s">
        <v>1</v>
      </c>
      <c r="F249" s="174" t="s">
        <v>429</v>
      </c>
      <c r="H249" s="175">
        <v>19.600000000000001</v>
      </c>
      <c r="I249" s="176"/>
      <c r="L249" s="172"/>
      <c r="M249" s="177"/>
      <c r="N249" s="178"/>
      <c r="O249" s="178"/>
      <c r="P249" s="178"/>
      <c r="Q249" s="178"/>
      <c r="R249" s="178"/>
      <c r="S249" s="178"/>
      <c r="T249" s="179"/>
      <c r="AT249" s="173" t="s">
        <v>138</v>
      </c>
      <c r="AU249" s="173" t="s">
        <v>83</v>
      </c>
      <c r="AV249" s="11" t="s">
        <v>83</v>
      </c>
      <c r="AW249" s="11" t="s">
        <v>30</v>
      </c>
      <c r="AX249" s="11" t="s">
        <v>74</v>
      </c>
      <c r="AY249" s="173" t="s">
        <v>133</v>
      </c>
    </row>
    <row r="250" spans="1:65" s="12" customFormat="1" ht="10.199999999999999">
      <c r="B250" s="180"/>
      <c r="D250" s="165" t="s">
        <v>138</v>
      </c>
      <c r="E250" s="181" t="s">
        <v>1</v>
      </c>
      <c r="F250" s="182" t="s">
        <v>140</v>
      </c>
      <c r="H250" s="183">
        <v>19.600000000000001</v>
      </c>
      <c r="I250" s="184"/>
      <c r="L250" s="180"/>
      <c r="M250" s="185"/>
      <c r="N250" s="186"/>
      <c r="O250" s="186"/>
      <c r="P250" s="186"/>
      <c r="Q250" s="186"/>
      <c r="R250" s="186"/>
      <c r="S250" s="186"/>
      <c r="T250" s="187"/>
      <c r="AT250" s="181" t="s">
        <v>138</v>
      </c>
      <c r="AU250" s="181" t="s">
        <v>83</v>
      </c>
      <c r="AV250" s="12" t="s">
        <v>89</v>
      </c>
      <c r="AW250" s="12" t="s">
        <v>30</v>
      </c>
      <c r="AX250" s="12" t="s">
        <v>79</v>
      </c>
      <c r="AY250" s="181" t="s">
        <v>133</v>
      </c>
    </row>
    <row r="251" spans="1:65" s="2" customFormat="1" ht="21.75" customHeight="1">
      <c r="A251" s="32"/>
      <c r="B251" s="130"/>
      <c r="C251" s="151" t="s">
        <v>430</v>
      </c>
      <c r="D251" s="151" t="s">
        <v>131</v>
      </c>
      <c r="E251" s="152" t="s">
        <v>431</v>
      </c>
      <c r="F251" s="153" t="s">
        <v>432</v>
      </c>
      <c r="G251" s="154" t="s">
        <v>224</v>
      </c>
      <c r="H251" s="155">
        <v>3.931</v>
      </c>
      <c r="I251" s="156"/>
      <c r="J251" s="157">
        <f>ROUND(I251*H251,2)</f>
        <v>0</v>
      </c>
      <c r="K251" s="153" t="s">
        <v>186</v>
      </c>
      <c r="L251" s="33"/>
      <c r="M251" s="158" t="s">
        <v>1</v>
      </c>
      <c r="N251" s="159" t="s">
        <v>39</v>
      </c>
      <c r="O251" s="58"/>
      <c r="P251" s="160">
        <f>O251*H251</f>
        <v>0</v>
      </c>
      <c r="Q251" s="160">
        <v>0</v>
      </c>
      <c r="R251" s="160">
        <f>Q251*H251</f>
        <v>0</v>
      </c>
      <c r="S251" s="160">
        <v>0</v>
      </c>
      <c r="T251" s="161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62" t="s">
        <v>89</v>
      </c>
      <c r="AT251" s="162" t="s">
        <v>131</v>
      </c>
      <c r="AU251" s="162" t="s">
        <v>83</v>
      </c>
      <c r="AY251" s="17" t="s">
        <v>133</v>
      </c>
      <c r="BE251" s="163">
        <f>IF(N251="základní",J251,0)</f>
        <v>0</v>
      </c>
      <c r="BF251" s="163">
        <f>IF(N251="snížená",J251,0)</f>
        <v>0</v>
      </c>
      <c r="BG251" s="163">
        <f>IF(N251="zákl. přenesená",J251,0)</f>
        <v>0</v>
      </c>
      <c r="BH251" s="163">
        <f>IF(N251="sníž. přenesená",J251,0)</f>
        <v>0</v>
      </c>
      <c r="BI251" s="163">
        <f>IF(N251="nulová",J251,0)</f>
        <v>0</v>
      </c>
      <c r="BJ251" s="17" t="s">
        <v>79</v>
      </c>
      <c r="BK251" s="163">
        <f>ROUND(I251*H251,2)</f>
        <v>0</v>
      </c>
      <c r="BL251" s="17" t="s">
        <v>89</v>
      </c>
      <c r="BM251" s="162" t="s">
        <v>433</v>
      </c>
    </row>
    <row r="252" spans="1:65" s="10" customFormat="1" ht="10.199999999999999">
      <c r="B252" s="164"/>
      <c r="D252" s="165" t="s">
        <v>138</v>
      </c>
      <c r="E252" s="166" t="s">
        <v>1</v>
      </c>
      <c r="F252" s="167" t="s">
        <v>434</v>
      </c>
      <c r="H252" s="166" t="s">
        <v>1</v>
      </c>
      <c r="I252" s="168"/>
      <c r="L252" s="164"/>
      <c r="M252" s="169"/>
      <c r="N252" s="170"/>
      <c r="O252" s="170"/>
      <c r="P252" s="170"/>
      <c r="Q252" s="170"/>
      <c r="R252" s="170"/>
      <c r="S252" s="170"/>
      <c r="T252" s="171"/>
      <c r="AT252" s="166" t="s">
        <v>138</v>
      </c>
      <c r="AU252" s="166" t="s">
        <v>83</v>
      </c>
      <c r="AV252" s="10" t="s">
        <v>79</v>
      </c>
      <c r="AW252" s="10" t="s">
        <v>30</v>
      </c>
      <c r="AX252" s="10" t="s">
        <v>74</v>
      </c>
      <c r="AY252" s="166" t="s">
        <v>133</v>
      </c>
    </row>
    <row r="253" spans="1:65" s="11" customFormat="1" ht="10.199999999999999">
      <c r="B253" s="172"/>
      <c r="D253" s="165" t="s">
        <v>138</v>
      </c>
      <c r="E253" s="173" t="s">
        <v>1</v>
      </c>
      <c r="F253" s="174" t="s">
        <v>435</v>
      </c>
      <c r="H253" s="175">
        <v>1.006</v>
      </c>
      <c r="I253" s="176"/>
      <c r="L253" s="172"/>
      <c r="M253" s="177"/>
      <c r="N253" s="178"/>
      <c r="O253" s="178"/>
      <c r="P253" s="178"/>
      <c r="Q253" s="178"/>
      <c r="R253" s="178"/>
      <c r="S253" s="178"/>
      <c r="T253" s="179"/>
      <c r="AT253" s="173" t="s">
        <v>138</v>
      </c>
      <c r="AU253" s="173" t="s">
        <v>83</v>
      </c>
      <c r="AV253" s="11" t="s">
        <v>83</v>
      </c>
      <c r="AW253" s="11" t="s">
        <v>30</v>
      </c>
      <c r="AX253" s="11" t="s">
        <v>74</v>
      </c>
      <c r="AY253" s="173" t="s">
        <v>133</v>
      </c>
    </row>
    <row r="254" spans="1:65" s="10" customFormat="1" ht="10.199999999999999">
      <c r="B254" s="164"/>
      <c r="D254" s="165" t="s">
        <v>138</v>
      </c>
      <c r="E254" s="166" t="s">
        <v>1</v>
      </c>
      <c r="F254" s="167" t="s">
        <v>326</v>
      </c>
      <c r="H254" s="166" t="s">
        <v>1</v>
      </c>
      <c r="I254" s="168"/>
      <c r="L254" s="164"/>
      <c r="M254" s="169"/>
      <c r="N254" s="170"/>
      <c r="O254" s="170"/>
      <c r="P254" s="170"/>
      <c r="Q254" s="170"/>
      <c r="R254" s="170"/>
      <c r="S254" s="170"/>
      <c r="T254" s="171"/>
      <c r="AT254" s="166" t="s">
        <v>138</v>
      </c>
      <c r="AU254" s="166" t="s">
        <v>83</v>
      </c>
      <c r="AV254" s="10" t="s">
        <v>79</v>
      </c>
      <c r="AW254" s="10" t="s">
        <v>30</v>
      </c>
      <c r="AX254" s="10" t="s">
        <v>74</v>
      </c>
      <c r="AY254" s="166" t="s">
        <v>133</v>
      </c>
    </row>
    <row r="255" spans="1:65" s="11" customFormat="1" ht="10.199999999999999">
      <c r="B255" s="172"/>
      <c r="D255" s="165" t="s">
        <v>138</v>
      </c>
      <c r="E255" s="173" t="s">
        <v>1</v>
      </c>
      <c r="F255" s="174" t="s">
        <v>436</v>
      </c>
      <c r="H255" s="175">
        <v>2.9249999999999998</v>
      </c>
      <c r="I255" s="176"/>
      <c r="L255" s="172"/>
      <c r="M255" s="177"/>
      <c r="N255" s="178"/>
      <c r="O255" s="178"/>
      <c r="P255" s="178"/>
      <c r="Q255" s="178"/>
      <c r="R255" s="178"/>
      <c r="S255" s="178"/>
      <c r="T255" s="179"/>
      <c r="AT255" s="173" t="s">
        <v>138</v>
      </c>
      <c r="AU255" s="173" t="s">
        <v>83</v>
      </c>
      <c r="AV255" s="11" t="s">
        <v>83</v>
      </c>
      <c r="AW255" s="11" t="s">
        <v>30</v>
      </c>
      <c r="AX255" s="11" t="s">
        <v>74</v>
      </c>
      <c r="AY255" s="173" t="s">
        <v>133</v>
      </c>
    </row>
    <row r="256" spans="1:65" s="12" customFormat="1" ht="10.199999999999999">
      <c r="B256" s="180"/>
      <c r="D256" s="165" t="s">
        <v>138</v>
      </c>
      <c r="E256" s="181" t="s">
        <v>1</v>
      </c>
      <c r="F256" s="182" t="s">
        <v>140</v>
      </c>
      <c r="H256" s="183">
        <v>3.931</v>
      </c>
      <c r="I256" s="184"/>
      <c r="L256" s="180"/>
      <c r="M256" s="185"/>
      <c r="N256" s="186"/>
      <c r="O256" s="186"/>
      <c r="P256" s="186"/>
      <c r="Q256" s="186"/>
      <c r="R256" s="186"/>
      <c r="S256" s="186"/>
      <c r="T256" s="187"/>
      <c r="AT256" s="181" t="s">
        <v>138</v>
      </c>
      <c r="AU256" s="181" t="s">
        <v>83</v>
      </c>
      <c r="AV256" s="12" t="s">
        <v>89</v>
      </c>
      <c r="AW256" s="12" t="s">
        <v>30</v>
      </c>
      <c r="AX256" s="12" t="s">
        <v>79</v>
      </c>
      <c r="AY256" s="181" t="s">
        <v>133</v>
      </c>
    </row>
    <row r="257" spans="1:65" s="15" customFormat="1" ht="22.8" customHeight="1">
      <c r="B257" s="203"/>
      <c r="D257" s="204" t="s">
        <v>73</v>
      </c>
      <c r="E257" s="214" t="s">
        <v>437</v>
      </c>
      <c r="F257" s="214" t="s">
        <v>438</v>
      </c>
      <c r="I257" s="206"/>
      <c r="J257" s="215">
        <f>BK257</f>
        <v>0</v>
      </c>
      <c r="L257" s="203"/>
      <c r="M257" s="208"/>
      <c r="N257" s="209"/>
      <c r="O257" s="209"/>
      <c r="P257" s="210">
        <f>P258</f>
        <v>0</v>
      </c>
      <c r="Q257" s="209"/>
      <c r="R257" s="210">
        <f>R258</f>
        <v>0</v>
      </c>
      <c r="S257" s="209"/>
      <c r="T257" s="211">
        <f>T258</f>
        <v>0</v>
      </c>
      <c r="AR257" s="204" t="s">
        <v>79</v>
      </c>
      <c r="AT257" s="212" t="s">
        <v>73</v>
      </c>
      <c r="AU257" s="212" t="s">
        <v>79</v>
      </c>
      <c r="AY257" s="204" t="s">
        <v>133</v>
      </c>
      <c r="BK257" s="213">
        <f>BK258</f>
        <v>0</v>
      </c>
    </row>
    <row r="258" spans="1:65" s="2" customFormat="1" ht="33" customHeight="1">
      <c r="A258" s="32"/>
      <c r="B258" s="130"/>
      <c r="C258" s="151" t="s">
        <v>439</v>
      </c>
      <c r="D258" s="151" t="s">
        <v>131</v>
      </c>
      <c r="E258" s="152" t="s">
        <v>440</v>
      </c>
      <c r="F258" s="153" t="s">
        <v>441</v>
      </c>
      <c r="G258" s="154" t="s">
        <v>215</v>
      </c>
      <c r="H258" s="155">
        <v>8</v>
      </c>
      <c r="I258" s="156"/>
      <c r="J258" s="157">
        <f>ROUND(I258*H258,2)</f>
        <v>0</v>
      </c>
      <c r="K258" s="153" t="s">
        <v>186</v>
      </c>
      <c r="L258" s="33"/>
      <c r="M258" s="158" t="s">
        <v>1</v>
      </c>
      <c r="N258" s="159" t="s">
        <v>39</v>
      </c>
      <c r="O258" s="58"/>
      <c r="P258" s="160">
        <f>O258*H258</f>
        <v>0</v>
      </c>
      <c r="Q258" s="160">
        <v>0</v>
      </c>
      <c r="R258" s="160">
        <f>Q258*H258</f>
        <v>0</v>
      </c>
      <c r="S258" s="160">
        <v>0</v>
      </c>
      <c r="T258" s="161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62" t="s">
        <v>89</v>
      </c>
      <c r="AT258" s="162" t="s">
        <v>131</v>
      </c>
      <c r="AU258" s="162" t="s">
        <v>83</v>
      </c>
      <c r="AY258" s="17" t="s">
        <v>133</v>
      </c>
      <c r="BE258" s="163">
        <f>IF(N258="základní",J258,0)</f>
        <v>0</v>
      </c>
      <c r="BF258" s="163">
        <f>IF(N258="snížená",J258,0)</f>
        <v>0</v>
      </c>
      <c r="BG258" s="163">
        <f>IF(N258="zákl. přenesená",J258,0)</f>
        <v>0</v>
      </c>
      <c r="BH258" s="163">
        <f>IF(N258="sníž. přenesená",J258,0)</f>
        <v>0</v>
      </c>
      <c r="BI258" s="163">
        <f>IF(N258="nulová",J258,0)</f>
        <v>0</v>
      </c>
      <c r="BJ258" s="17" t="s">
        <v>79</v>
      </c>
      <c r="BK258" s="163">
        <f>ROUND(I258*H258,2)</f>
        <v>0</v>
      </c>
      <c r="BL258" s="17" t="s">
        <v>89</v>
      </c>
      <c r="BM258" s="162" t="s">
        <v>442</v>
      </c>
    </row>
    <row r="259" spans="1:65" s="15" customFormat="1" ht="22.8" customHeight="1">
      <c r="B259" s="203"/>
      <c r="D259" s="204" t="s">
        <v>73</v>
      </c>
      <c r="E259" s="214" t="s">
        <v>92</v>
      </c>
      <c r="F259" s="214" t="s">
        <v>443</v>
      </c>
      <c r="I259" s="206"/>
      <c r="J259" s="215">
        <f>BK259</f>
        <v>0</v>
      </c>
      <c r="L259" s="203"/>
      <c r="M259" s="208"/>
      <c r="N259" s="209"/>
      <c r="O259" s="209"/>
      <c r="P259" s="210">
        <f>SUM(P260:P361)</f>
        <v>0</v>
      </c>
      <c r="Q259" s="209"/>
      <c r="R259" s="210">
        <f>SUM(R260:R361)</f>
        <v>381.73775999999998</v>
      </c>
      <c r="S259" s="209"/>
      <c r="T259" s="211">
        <f>SUM(T260:T361)</f>
        <v>0</v>
      </c>
      <c r="AR259" s="204" t="s">
        <v>79</v>
      </c>
      <c r="AT259" s="212" t="s">
        <v>73</v>
      </c>
      <c r="AU259" s="212" t="s">
        <v>79</v>
      </c>
      <c r="AY259" s="204" t="s">
        <v>133</v>
      </c>
      <c r="BK259" s="213">
        <f>SUM(BK260:BK361)</f>
        <v>0</v>
      </c>
    </row>
    <row r="260" spans="1:65" s="2" customFormat="1" ht="21.75" customHeight="1">
      <c r="A260" s="32"/>
      <c r="B260" s="130"/>
      <c r="C260" s="151" t="s">
        <v>444</v>
      </c>
      <c r="D260" s="151" t="s">
        <v>131</v>
      </c>
      <c r="E260" s="152" t="s">
        <v>445</v>
      </c>
      <c r="F260" s="153" t="s">
        <v>446</v>
      </c>
      <c r="G260" s="154" t="s">
        <v>185</v>
      </c>
      <c r="H260" s="155">
        <v>471</v>
      </c>
      <c r="I260" s="156"/>
      <c r="J260" s="157">
        <f>ROUND(I260*H260,2)</f>
        <v>0</v>
      </c>
      <c r="K260" s="153" t="s">
        <v>186</v>
      </c>
      <c r="L260" s="33"/>
      <c r="M260" s="158" t="s">
        <v>1</v>
      </c>
      <c r="N260" s="159" t="s">
        <v>39</v>
      </c>
      <c r="O260" s="58"/>
      <c r="P260" s="160">
        <f>O260*H260</f>
        <v>0</v>
      </c>
      <c r="Q260" s="160">
        <v>0</v>
      </c>
      <c r="R260" s="160">
        <f>Q260*H260</f>
        <v>0</v>
      </c>
      <c r="S260" s="160">
        <v>0</v>
      </c>
      <c r="T260" s="161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62" t="s">
        <v>89</v>
      </c>
      <c r="AT260" s="162" t="s">
        <v>131</v>
      </c>
      <c r="AU260" s="162" t="s">
        <v>83</v>
      </c>
      <c r="AY260" s="17" t="s">
        <v>133</v>
      </c>
      <c r="BE260" s="163">
        <f>IF(N260="základní",J260,0)</f>
        <v>0</v>
      </c>
      <c r="BF260" s="163">
        <f>IF(N260="snížená",J260,0)</f>
        <v>0</v>
      </c>
      <c r="BG260" s="163">
        <f>IF(N260="zákl. přenesená",J260,0)</f>
        <v>0</v>
      </c>
      <c r="BH260" s="163">
        <f>IF(N260="sníž. přenesená",J260,0)</f>
        <v>0</v>
      </c>
      <c r="BI260" s="163">
        <f>IF(N260="nulová",J260,0)</f>
        <v>0</v>
      </c>
      <c r="BJ260" s="17" t="s">
        <v>79</v>
      </c>
      <c r="BK260" s="163">
        <f>ROUND(I260*H260,2)</f>
        <v>0</v>
      </c>
      <c r="BL260" s="17" t="s">
        <v>89</v>
      </c>
      <c r="BM260" s="162" t="s">
        <v>447</v>
      </c>
    </row>
    <row r="261" spans="1:65" s="10" customFormat="1" ht="10.199999999999999">
      <c r="B261" s="164"/>
      <c r="D261" s="165" t="s">
        <v>138</v>
      </c>
      <c r="E261" s="166" t="s">
        <v>1</v>
      </c>
      <c r="F261" s="167" t="s">
        <v>448</v>
      </c>
      <c r="H261" s="166" t="s">
        <v>1</v>
      </c>
      <c r="I261" s="168"/>
      <c r="L261" s="164"/>
      <c r="M261" s="169"/>
      <c r="N261" s="170"/>
      <c r="O261" s="170"/>
      <c r="P261" s="170"/>
      <c r="Q261" s="170"/>
      <c r="R261" s="170"/>
      <c r="S261" s="170"/>
      <c r="T261" s="171"/>
      <c r="AT261" s="166" t="s">
        <v>138</v>
      </c>
      <c r="AU261" s="166" t="s">
        <v>83</v>
      </c>
      <c r="AV261" s="10" t="s">
        <v>79</v>
      </c>
      <c r="AW261" s="10" t="s">
        <v>30</v>
      </c>
      <c r="AX261" s="10" t="s">
        <v>74</v>
      </c>
      <c r="AY261" s="166" t="s">
        <v>133</v>
      </c>
    </row>
    <row r="262" spans="1:65" s="11" customFormat="1" ht="10.199999999999999">
      <c r="B262" s="172"/>
      <c r="D262" s="165" t="s">
        <v>138</v>
      </c>
      <c r="E262" s="173" t="s">
        <v>1</v>
      </c>
      <c r="F262" s="174" t="s">
        <v>449</v>
      </c>
      <c r="H262" s="175">
        <v>471</v>
      </c>
      <c r="I262" s="176"/>
      <c r="L262" s="172"/>
      <c r="M262" s="177"/>
      <c r="N262" s="178"/>
      <c r="O262" s="178"/>
      <c r="P262" s="178"/>
      <c r="Q262" s="178"/>
      <c r="R262" s="178"/>
      <c r="S262" s="178"/>
      <c r="T262" s="179"/>
      <c r="AT262" s="173" t="s">
        <v>138</v>
      </c>
      <c r="AU262" s="173" t="s">
        <v>83</v>
      </c>
      <c r="AV262" s="11" t="s">
        <v>83</v>
      </c>
      <c r="AW262" s="11" t="s">
        <v>30</v>
      </c>
      <c r="AX262" s="11" t="s">
        <v>74</v>
      </c>
      <c r="AY262" s="173" t="s">
        <v>133</v>
      </c>
    </row>
    <row r="263" spans="1:65" s="12" customFormat="1" ht="10.199999999999999">
      <c r="B263" s="180"/>
      <c r="D263" s="165" t="s">
        <v>138</v>
      </c>
      <c r="E263" s="181" t="s">
        <v>1</v>
      </c>
      <c r="F263" s="182" t="s">
        <v>140</v>
      </c>
      <c r="H263" s="183">
        <v>471</v>
      </c>
      <c r="I263" s="184"/>
      <c r="L263" s="180"/>
      <c r="M263" s="185"/>
      <c r="N263" s="186"/>
      <c r="O263" s="186"/>
      <c r="P263" s="186"/>
      <c r="Q263" s="186"/>
      <c r="R263" s="186"/>
      <c r="S263" s="186"/>
      <c r="T263" s="187"/>
      <c r="AT263" s="181" t="s">
        <v>138</v>
      </c>
      <c r="AU263" s="181" t="s">
        <v>83</v>
      </c>
      <c r="AV263" s="12" t="s">
        <v>89</v>
      </c>
      <c r="AW263" s="12" t="s">
        <v>30</v>
      </c>
      <c r="AX263" s="12" t="s">
        <v>79</v>
      </c>
      <c r="AY263" s="181" t="s">
        <v>133</v>
      </c>
    </row>
    <row r="264" spans="1:65" s="2" customFormat="1" ht="21.75" customHeight="1">
      <c r="A264" s="32"/>
      <c r="B264" s="130"/>
      <c r="C264" s="151" t="s">
        <v>450</v>
      </c>
      <c r="D264" s="151" t="s">
        <v>131</v>
      </c>
      <c r="E264" s="152" t="s">
        <v>451</v>
      </c>
      <c r="F264" s="153" t="s">
        <v>452</v>
      </c>
      <c r="G264" s="154" t="s">
        <v>185</v>
      </c>
      <c r="H264" s="155">
        <v>327</v>
      </c>
      <c r="I264" s="156"/>
      <c r="J264" s="157">
        <f>ROUND(I264*H264,2)</f>
        <v>0</v>
      </c>
      <c r="K264" s="153" t="s">
        <v>186</v>
      </c>
      <c r="L264" s="33"/>
      <c r="M264" s="158" t="s">
        <v>1</v>
      </c>
      <c r="N264" s="159" t="s">
        <v>39</v>
      </c>
      <c r="O264" s="58"/>
      <c r="P264" s="160">
        <f>O264*H264</f>
        <v>0</v>
      </c>
      <c r="Q264" s="160">
        <v>0</v>
      </c>
      <c r="R264" s="160">
        <f>Q264*H264</f>
        <v>0</v>
      </c>
      <c r="S264" s="160">
        <v>0</v>
      </c>
      <c r="T264" s="161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62" t="s">
        <v>89</v>
      </c>
      <c r="AT264" s="162" t="s">
        <v>131</v>
      </c>
      <c r="AU264" s="162" t="s">
        <v>83</v>
      </c>
      <c r="AY264" s="17" t="s">
        <v>133</v>
      </c>
      <c r="BE264" s="163">
        <f>IF(N264="základní",J264,0)</f>
        <v>0</v>
      </c>
      <c r="BF264" s="163">
        <f>IF(N264="snížená",J264,0)</f>
        <v>0</v>
      </c>
      <c r="BG264" s="163">
        <f>IF(N264="zákl. přenesená",J264,0)</f>
        <v>0</v>
      </c>
      <c r="BH264" s="163">
        <f>IF(N264="sníž. přenesená",J264,0)</f>
        <v>0</v>
      </c>
      <c r="BI264" s="163">
        <f>IF(N264="nulová",J264,0)</f>
        <v>0</v>
      </c>
      <c r="BJ264" s="17" t="s">
        <v>79</v>
      </c>
      <c r="BK264" s="163">
        <f>ROUND(I264*H264,2)</f>
        <v>0</v>
      </c>
      <c r="BL264" s="17" t="s">
        <v>89</v>
      </c>
      <c r="BM264" s="162" t="s">
        <v>453</v>
      </c>
    </row>
    <row r="265" spans="1:65" s="10" customFormat="1" ht="10.199999999999999">
      <c r="B265" s="164"/>
      <c r="D265" s="165" t="s">
        <v>138</v>
      </c>
      <c r="E265" s="166" t="s">
        <v>1</v>
      </c>
      <c r="F265" s="167" t="s">
        <v>454</v>
      </c>
      <c r="H265" s="166" t="s">
        <v>1</v>
      </c>
      <c r="I265" s="168"/>
      <c r="L265" s="164"/>
      <c r="M265" s="169"/>
      <c r="N265" s="170"/>
      <c r="O265" s="170"/>
      <c r="P265" s="170"/>
      <c r="Q265" s="170"/>
      <c r="R265" s="170"/>
      <c r="S265" s="170"/>
      <c r="T265" s="171"/>
      <c r="AT265" s="166" t="s">
        <v>138</v>
      </c>
      <c r="AU265" s="166" t="s">
        <v>83</v>
      </c>
      <c r="AV265" s="10" t="s">
        <v>79</v>
      </c>
      <c r="AW265" s="10" t="s">
        <v>30</v>
      </c>
      <c r="AX265" s="10" t="s">
        <v>74</v>
      </c>
      <c r="AY265" s="166" t="s">
        <v>133</v>
      </c>
    </row>
    <row r="266" spans="1:65" s="11" customFormat="1" ht="10.199999999999999">
      <c r="B266" s="172"/>
      <c r="D266" s="165" t="s">
        <v>138</v>
      </c>
      <c r="E266" s="173" t="s">
        <v>1</v>
      </c>
      <c r="F266" s="174" t="s">
        <v>455</v>
      </c>
      <c r="H266" s="175">
        <v>327</v>
      </c>
      <c r="I266" s="176"/>
      <c r="L266" s="172"/>
      <c r="M266" s="177"/>
      <c r="N266" s="178"/>
      <c r="O266" s="178"/>
      <c r="P266" s="178"/>
      <c r="Q266" s="178"/>
      <c r="R266" s="178"/>
      <c r="S266" s="178"/>
      <c r="T266" s="179"/>
      <c r="AT266" s="173" t="s">
        <v>138</v>
      </c>
      <c r="AU266" s="173" t="s">
        <v>83</v>
      </c>
      <c r="AV266" s="11" t="s">
        <v>83</v>
      </c>
      <c r="AW266" s="11" t="s">
        <v>30</v>
      </c>
      <c r="AX266" s="11" t="s">
        <v>74</v>
      </c>
      <c r="AY266" s="173" t="s">
        <v>133</v>
      </c>
    </row>
    <row r="267" spans="1:65" s="12" customFormat="1" ht="10.199999999999999">
      <c r="B267" s="180"/>
      <c r="D267" s="165" t="s">
        <v>138</v>
      </c>
      <c r="E267" s="181" t="s">
        <v>1</v>
      </c>
      <c r="F267" s="182" t="s">
        <v>140</v>
      </c>
      <c r="H267" s="183">
        <v>327</v>
      </c>
      <c r="I267" s="184"/>
      <c r="L267" s="180"/>
      <c r="M267" s="185"/>
      <c r="N267" s="186"/>
      <c r="O267" s="186"/>
      <c r="P267" s="186"/>
      <c r="Q267" s="186"/>
      <c r="R267" s="186"/>
      <c r="S267" s="186"/>
      <c r="T267" s="187"/>
      <c r="AT267" s="181" t="s">
        <v>138</v>
      </c>
      <c r="AU267" s="181" t="s">
        <v>83</v>
      </c>
      <c r="AV267" s="12" t="s">
        <v>89</v>
      </c>
      <c r="AW267" s="12" t="s">
        <v>30</v>
      </c>
      <c r="AX267" s="12" t="s">
        <v>79</v>
      </c>
      <c r="AY267" s="181" t="s">
        <v>133</v>
      </c>
    </row>
    <row r="268" spans="1:65" s="2" customFormat="1" ht="21.75" customHeight="1">
      <c r="A268" s="32"/>
      <c r="B268" s="130"/>
      <c r="C268" s="151" t="s">
        <v>456</v>
      </c>
      <c r="D268" s="151" t="s">
        <v>131</v>
      </c>
      <c r="E268" s="152" t="s">
        <v>457</v>
      </c>
      <c r="F268" s="153" t="s">
        <v>458</v>
      </c>
      <c r="G268" s="154" t="s">
        <v>185</v>
      </c>
      <c r="H268" s="155">
        <v>591</v>
      </c>
      <c r="I268" s="156"/>
      <c r="J268" s="157">
        <f>ROUND(I268*H268,2)</f>
        <v>0</v>
      </c>
      <c r="K268" s="153" t="s">
        <v>186</v>
      </c>
      <c r="L268" s="33"/>
      <c r="M268" s="158" t="s">
        <v>1</v>
      </c>
      <c r="N268" s="159" t="s">
        <v>39</v>
      </c>
      <c r="O268" s="58"/>
      <c r="P268" s="160">
        <f>O268*H268</f>
        <v>0</v>
      </c>
      <c r="Q268" s="160">
        <v>0</v>
      </c>
      <c r="R268" s="160">
        <f>Q268*H268</f>
        <v>0</v>
      </c>
      <c r="S268" s="160">
        <v>0</v>
      </c>
      <c r="T268" s="161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62" t="s">
        <v>89</v>
      </c>
      <c r="AT268" s="162" t="s">
        <v>131</v>
      </c>
      <c r="AU268" s="162" t="s">
        <v>83</v>
      </c>
      <c r="AY268" s="17" t="s">
        <v>133</v>
      </c>
      <c r="BE268" s="163">
        <f>IF(N268="základní",J268,0)</f>
        <v>0</v>
      </c>
      <c r="BF268" s="163">
        <f>IF(N268="snížená",J268,0)</f>
        <v>0</v>
      </c>
      <c r="BG268" s="163">
        <f>IF(N268="zákl. přenesená",J268,0)</f>
        <v>0</v>
      </c>
      <c r="BH268" s="163">
        <f>IF(N268="sníž. přenesená",J268,0)</f>
        <v>0</v>
      </c>
      <c r="BI268" s="163">
        <f>IF(N268="nulová",J268,0)</f>
        <v>0</v>
      </c>
      <c r="BJ268" s="17" t="s">
        <v>79</v>
      </c>
      <c r="BK268" s="163">
        <f>ROUND(I268*H268,2)</f>
        <v>0</v>
      </c>
      <c r="BL268" s="17" t="s">
        <v>89</v>
      </c>
      <c r="BM268" s="162" t="s">
        <v>459</v>
      </c>
    </row>
    <row r="269" spans="1:65" s="10" customFormat="1" ht="10.199999999999999">
      <c r="B269" s="164"/>
      <c r="D269" s="165" t="s">
        <v>138</v>
      </c>
      <c r="E269" s="166" t="s">
        <v>1</v>
      </c>
      <c r="F269" s="167" t="s">
        <v>460</v>
      </c>
      <c r="H269" s="166" t="s">
        <v>1</v>
      </c>
      <c r="I269" s="168"/>
      <c r="L269" s="164"/>
      <c r="M269" s="169"/>
      <c r="N269" s="170"/>
      <c r="O269" s="170"/>
      <c r="P269" s="170"/>
      <c r="Q269" s="170"/>
      <c r="R269" s="170"/>
      <c r="S269" s="170"/>
      <c r="T269" s="171"/>
      <c r="AT269" s="166" t="s">
        <v>138</v>
      </c>
      <c r="AU269" s="166" t="s">
        <v>83</v>
      </c>
      <c r="AV269" s="10" t="s">
        <v>79</v>
      </c>
      <c r="AW269" s="10" t="s">
        <v>30</v>
      </c>
      <c r="AX269" s="10" t="s">
        <v>74</v>
      </c>
      <c r="AY269" s="166" t="s">
        <v>133</v>
      </c>
    </row>
    <row r="270" spans="1:65" s="11" customFormat="1" ht="10.199999999999999">
      <c r="B270" s="172"/>
      <c r="D270" s="165" t="s">
        <v>138</v>
      </c>
      <c r="E270" s="173" t="s">
        <v>1</v>
      </c>
      <c r="F270" s="174" t="s">
        <v>461</v>
      </c>
      <c r="H270" s="175">
        <v>591</v>
      </c>
      <c r="I270" s="176"/>
      <c r="L270" s="172"/>
      <c r="M270" s="177"/>
      <c r="N270" s="178"/>
      <c r="O270" s="178"/>
      <c r="P270" s="178"/>
      <c r="Q270" s="178"/>
      <c r="R270" s="178"/>
      <c r="S270" s="178"/>
      <c r="T270" s="179"/>
      <c r="AT270" s="173" t="s">
        <v>138</v>
      </c>
      <c r="AU270" s="173" t="s">
        <v>83</v>
      </c>
      <c r="AV270" s="11" t="s">
        <v>83</v>
      </c>
      <c r="AW270" s="11" t="s">
        <v>30</v>
      </c>
      <c r="AX270" s="11" t="s">
        <v>74</v>
      </c>
      <c r="AY270" s="173" t="s">
        <v>133</v>
      </c>
    </row>
    <row r="271" spans="1:65" s="12" customFormat="1" ht="10.199999999999999">
      <c r="B271" s="180"/>
      <c r="D271" s="165" t="s">
        <v>138</v>
      </c>
      <c r="E271" s="181" t="s">
        <v>1</v>
      </c>
      <c r="F271" s="182" t="s">
        <v>140</v>
      </c>
      <c r="H271" s="183">
        <v>591</v>
      </c>
      <c r="I271" s="184"/>
      <c r="L271" s="180"/>
      <c r="M271" s="185"/>
      <c r="N271" s="186"/>
      <c r="O271" s="186"/>
      <c r="P271" s="186"/>
      <c r="Q271" s="186"/>
      <c r="R271" s="186"/>
      <c r="S271" s="186"/>
      <c r="T271" s="187"/>
      <c r="AT271" s="181" t="s">
        <v>138</v>
      </c>
      <c r="AU271" s="181" t="s">
        <v>83</v>
      </c>
      <c r="AV271" s="12" t="s">
        <v>89</v>
      </c>
      <c r="AW271" s="12" t="s">
        <v>30</v>
      </c>
      <c r="AX271" s="12" t="s">
        <v>79</v>
      </c>
      <c r="AY271" s="181" t="s">
        <v>133</v>
      </c>
    </row>
    <row r="272" spans="1:65" s="2" customFormat="1" ht="21.75" customHeight="1">
      <c r="A272" s="32"/>
      <c r="B272" s="130"/>
      <c r="C272" s="151" t="s">
        <v>462</v>
      </c>
      <c r="D272" s="151" t="s">
        <v>131</v>
      </c>
      <c r="E272" s="152" t="s">
        <v>463</v>
      </c>
      <c r="F272" s="153" t="s">
        <v>464</v>
      </c>
      <c r="G272" s="154" t="s">
        <v>185</v>
      </c>
      <c r="H272" s="155">
        <v>4557.8</v>
      </c>
      <c r="I272" s="156"/>
      <c r="J272" s="157">
        <f>ROUND(I272*H272,2)</f>
        <v>0</v>
      </c>
      <c r="K272" s="153" t="s">
        <v>186</v>
      </c>
      <c r="L272" s="33"/>
      <c r="M272" s="158" t="s">
        <v>1</v>
      </c>
      <c r="N272" s="159" t="s">
        <v>39</v>
      </c>
      <c r="O272" s="58"/>
      <c r="P272" s="160">
        <f>O272*H272</f>
        <v>0</v>
      </c>
      <c r="Q272" s="160">
        <v>0</v>
      </c>
      <c r="R272" s="160">
        <f>Q272*H272</f>
        <v>0</v>
      </c>
      <c r="S272" s="160">
        <v>0</v>
      </c>
      <c r="T272" s="161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62" t="s">
        <v>89</v>
      </c>
      <c r="AT272" s="162" t="s">
        <v>131</v>
      </c>
      <c r="AU272" s="162" t="s">
        <v>83</v>
      </c>
      <c r="AY272" s="17" t="s">
        <v>133</v>
      </c>
      <c r="BE272" s="163">
        <f>IF(N272="základní",J272,0)</f>
        <v>0</v>
      </c>
      <c r="BF272" s="163">
        <f>IF(N272="snížená",J272,0)</f>
        <v>0</v>
      </c>
      <c r="BG272" s="163">
        <f>IF(N272="zákl. přenesená",J272,0)</f>
        <v>0</v>
      </c>
      <c r="BH272" s="163">
        <f>IF(N272="sníž. přenesená",J272,0)</f>
        <v>0</v>
      </c>
      <c r="BI272" s="163">
        <f>IF(N272="nulová",J272,0)</f>
        <v>0</v>
      </c>
      <c r="BJ272" s="17" t="s">
        <v>79</v>
      </c>
      <c r="BK272" s="163">
        <f>ROUND(I272*H272,2)</f>
        <v>0</v>
      </c>
      <c r="BL272" s="17" t="s">
        <v>89</v>
      </c>
      <c r="BM272" s="162" t="s">
        <v>465</v>
      </c>
    </row>
    <row r="273" spans="1:65" s="10" customFormat="1" ht="10.199999999999999">
      <c r="B273" s="164"/>
      <c r="D273" s="165" t="s">
        <v>138</v>
      </c>
      <c r="E273" s="166" t="s">
        <v>1</v>
      </c>
      <c r="F273" s="167" t="s">
        <v>281</v>
      </c>
      <c r="H273" s="166" t="s">
        <v>1</v>
      </c>
      <c r="I273" s="168"/>
      <c r="L273" s="164"/>
      <c r="M273" s="169"/>
      <c r="N273" s="170"/>
      <c r="O273" s="170"/>
      <c r="P273" s="170"/>
      <c r="Q273" s="170"/>
      <c r="R273" s="170"/>
      <c r="S273" s="170"/>
      <c r="T273" s="171"/>
      <c r="AT273" s="166" t="s">
        <v>138</v>
      </c>
      <c r="AU273" s="166" t="s">
        <v>83</v>
      </c>
      <c r="AV273" s="10" t="s">
        <v>79</v>
      </c>
      <c r="AW273" s="10" t="s">
        <v>30</v>
      </c>
      <c r="AX273" s="10" t="s">
        <v>74</v>
      </c>
      <c r="AY273" s="166" t="s">
        <v>133</v>
      </c>
    </row>
    <row r="274" spans="1:65" s="11" customFormat="1" ht="10.199999999999999">
      <c r="B274" s="172"/>
      <c r="D274" s="165" t="s">
        <v>138</v>
      </c>
      <c r="E274" s="173" t="s">
        <v>1</v>
      </c>
      <c r="F274" s="174" t="s">
        <v>466</v>
      </c>
      <c r="H274" s="175">
        <v>512</v>
      </c>
      <c r="I274" s="176"/>
      <c r="L274" s="172"/>
      <c r="M274" s="177"/>
      <c r="N274" s="178"/>
      <c r="O274" s="178"/>
      <c r="P274" s="178"/>
      <c r="Q274" s="178"/>
      <c r="R274" s="178"/>
      <c r="S274" s="178"/>
      <c r="T274" s="179"/>
      <c r="AT274" s="173" t="s">
        <v>138</v>
      </c>
      <c r="AU274" s="173" t="s">
        <v>83</v>
      </c>
      <c r="AV274" s="11" t="s">
        <v>83</v>
      </c>
      <c r="AW274" s="11" t="s">
        <v>30</v>
      </c>
      <c r="AX274" s="11" t="s">
        <v>74</v>
      </c>
      <c r="AY274" s="173" t="s">
        <v>133</v>
      </c>
    </row>
    <row r="275" spans="1:65" s="10" customFormat="1" ht="10.199999999999999">
      <c r="B275" s="164"/>
      <c r="D275" s="165" t="s">
        <v>138</v>
      </c>
      <c r="E275" s="166" t="s">
        <v>1</v>
      </c>
      <c r="F275" s="167" t="s">
        <v>467</v>
      </c>
      <c r="H275" s="166" t="s">
        <v>1</v>
      </c>
      <c r="I275" s="168"/>
      <c r="L275" s="164"/>
      <c r="M275" s="169"/>
      <c r="N275" s="170"/>
      <c r="O275" s="170"/>
      <c r="P275" s="170"/>
      <c r="Q275" s="170"/>
      <c r="R275" s="170"/>
      <c r="S275" s="170"/>
      <c r="T275" s="171"/>
      <c r="AT275" s="166" t="s">
        <v>138</v>
      </c>
      <c r="AU275" s="166" t="s">
        <v>83</v>
      </c>
      <c r="AV275" s="10" t="s">
        <v>79</v>
      </c>
      <c r="AW275" s="10" t="s">
        <v>30</v>
      </c>
      <c r="AX275" s="10" t="s">
        <v>74</v>
      </c>
      <c r="AY275" s="166" t="s">
        <v>133</v>
      </c>
    </row>
    <row r="276" spans="1:65" s="11" customFormat="1" ht="10.199999999999999">
      <c r="B276" s="172"/>
      <c r="D276" s="165" t="s">
        <v>138</v>
      </c>
      <c r="E276" s="173" t="s">
        <v>1</v>
      </c>
      <c r="F276" s="174" t="s">
        <v>468</v>
      </c>
      <c r="H276" s="175">
        <v>2810</v>
      </c>
      <c r="I276" s="176"/>
      <c r="L276" s="172"/>
      <c r="M276" s="177"/>
      <c r="N276" s="178"/>
      <c r="O276" s="178"/>
      <c r="P276" s="178"/>
      <c r="Q276" s="178"/>
      <c r="R276" s="178"/>
      <c r="S276" s="178"/>
      <c r="T276" s="179"/>
      <c r="AT276" s="173" t="s">
        <v>138</v>
      </c>
      <c r="AU276" s="173" t="s">
        <v>83</v>
      </c>
      <c r="AV276" s="11" t="s">
        <v>83</v>
      </c>
      <c r="AW276" s="11" t="s">
        <v>30</v>
      </c>
      <c r="AX276" s="11" t="s">
        <v>74</v>
      </c>
      <c r="AY276" s="173" t="s">
        <v>133</v>
      </c>
    </row>
    <row r="277" spans="1:65" s="10" customFormat="1" ht="10.199999999999999">
      <c r="B277" s="164"/>
      <c r="D277" s="165" t="s">
        <v>138</v>
      </c>
      <c r="E277" s="166" t="s">
        <v>1</v>
      </c>
      <c r="F277" s="167" t="s">
        <v>469</v>
      </c>
      <c r="H277" s="166" t="s">
        <v>1</v>
      </c>
      <c r="I277" s="168"/>
      <c r="L277" s="164"/>
      <c r="M277" s="169"/>
      <c r="N277" s="170"/>
      <c r="O277" s="170"/>
      <c r="P277" s="170"/>
      <c r="Q277" s="170"/>
      <c r="R277" s="170"/>
      <c r="S277" s="170"/>
      <c r="T277" s="171"/>
      <c r="AT277" s="166" t="s">
        <v>138</v>
      </c>
      <c r="AU277" s="166" t="s">
        <v>83</v>
      </c>
      <c r="AV277" s="10" t="s">
        <v>79</v>
      </c>
      <c r="AW277" s="10" t="s">
        <v>30</v>
      </c>
      <c r="AX277" s="10" t="s">
        <v>74</v>
      </c>
      <c r="AY277" s="166" t="s">
        <v>133</v>
      </c>
    </row>
    <row r="278" spans="1:65" s="11" customFormat="1" ht="10.199999999999999">
      <c r="B278" s="172"/>
      <c r="D278" s="165" t="s">
        <v>138</v>
      </c>
      <c r="E278" s="173" t="s">
        <v>1</v>
      </c>
      <c r="F278" s="174" t="s">
        <v>470</v>
      </c>
      <c r="H278" s="175">
        <v>1180</v>
      </c>
      <c r="I278" s="176"/>
      <c r="L278" s="172"/>
      <c r="M278" s="177"/>
      <c r="N278" s="178"/>
      <c r="O278" s="178"/>
      <c r="P278" s="178"/>
      <c r="Q278" s="178"/>
      <c r="R278" s="178"/>
      <c r="S278" s="178"/>
      <c r="T278" s="179"/>
      <c r="AT278" s="173" t="s">
        <v>138</v>
      </c>
      <c r="AU278" s="173" t="s">
        <v>83</v>
      </c>
      <c r="AV278" s="11" t="s">
        <v>83</v>
      </c>
      <c r="AW278" s="11" t="s">
        <v>30</v>
      </c>
      <c r="AX278" s="11" t="s">
        <v>74</v>
      </c>
      <c r="AY278" s="173" t="s">
        <v>133</v>
      </c>
    </row>
    <row r="279" spans="1:65" s="10" customFormat="1" ht="10.199999999999999">
      <c r="B279" s="164"/>
      <c r="D279" s="165" t="s">
        <v>138</v>
      </c>
      <c r="E279" s="166" t="s">
        <v>1</v>
      </c>
      <c r="F279" s="167" t="s">
        <v>471</v>
      </c>
      <c r="H279" s="166" t="s">
        <v>1</v>
      </c>
      <c r="I279" s="168"/>
      <c r="L279" s="164"/>
      <c r="M279" s="169"/>
      <c r="N279" s="170"/>
      <c r="O279" s="170"/>
      <c r="P279" s="170"/>
      <c r="Q279" s="170"/>
      <c r="R279" s="170"/>
      <c r="S279" s="170"/>
      <c r="T279" s="171"/>
      <c r="AT279" s="166" t="s">
        <v>138</v>
      </c>
      <c r="AU279" s="166" t="s">
        <v>83</v>
      </c>
      <c r="AV279" s="10" t="s">
        <v>79</v>
      </c>
      <c r="AW279" s="10" t="s">
        <v>30</v>
      </c>
      <c r="AX279" s="10" t="s">
        <v>74</v>
      </c>
      <c r="AY279" s="166" t="s">
        <v>133</v>
      </c>
    </row>
    <row r="280" spans="1:65" s="11" customFormat="1" ht="10.199999999999999">
      <c r="B280" s="172"/>
      <c r="D280" s="165" t="s">
        <v>138</v>
      </c>
      <c r="E280" s="173" t="s">
        <v>1</v>
      </c>
      <c r="F280" s="174" t="s">
        <v>472</v>
      </c>
      <c r="H280" s="175">
        <v>25</v>
      </c>
      <c r="I280" s="176"/>
      <c r="L280" s="172"/>
      <c r="M280" s="177"/>
      <c r="N280" s="178"/>
      <c r="O280" s="178"/>
      <c r="P280" s="178"/>
      <c r="Q280" s="178"/>
      <c r="R280" s="178"/>
      <c r="S280" s="178"/>
      <c r="T280" s="179"/>
      <c r="AT280" s="173" t="s">
        <v>138</v>
      </c>
      <c r="AU280" s="173" t="s">
        <v>83</v>
      </c>
      <c r="AV280" s="11" t="s">
        <v>83</v>
      </c>
      <c r="AW280" s="11" t="s">
        <v>30</v>
      </c>
      <c r="AX280" s="11" t="s">
        <v>74</v>
      </c>
      <c r="AY280" s="173" t="s">
        <v>133</v>
      </c>
    </row>
    <row r="281" spans="1:65" s="10" customFormat="1" ht="10.199999999999999">
      <c r="B281" s="164"/>
      <c r="D281" s="165" t="s">
        <v>138</v>
      </c>
      <c r="E281" s="166" t="s">
        <v>1</v>
      </c>
      <c r="F281" s="167" t="s">
        <v>473</v>
      </c>
      <c r="H281" s="166" t="s">
        <v>1</v>
      </c>
      <c r="I281" s="168"/>
      <c r="L281" s="164"/>
      <c r="M281" s="169"/>
      <c r="N281" s="170"/>
      <c r="O281" s="170"/>
      <c r="P281" s="170"/>
      <c r="Q281" s="170"/>
      <c r="R281" s="170"/>
      <c r="S281" s="170"/>
      <c r="T281" s="171"/>
      <c r="AT281" s="166" t="s">
        <v>138</v>
      </c>
      <c r="AU281" s="166" t="s">
        <v>83</v>
      </c>
      <c r="AV281" s="10" t="s">
        <v>79</v>
      </c>
      <c r="AW281" s="10" t="s">
        <v>30</v>
      </c>
      <c r="AX281" s="10" t="s">
        <v>74</v>
      </c>
      <c r="AY281" s="166" t="s">
        <v>133</v>
      </c>
    </row>
    <row r="282" spans="1:65" s="11" customFormat="1" ht="10.199999999999999">
      <c r="B282" s="172"/>
      <c r="D282" s="165" t="s">
        <v>138</v>
      </c>
      <c r="E282" s="173" t="s">
        <v>1</v>
      </c>
      <c r="F282" s="174" t="s">
        <v>474</v>
      </c>
      <c r="H282" s="175">
        <v>6</v>
      </c>
      <c r="I282" s="176"/>
      <c r="L282" s="172"/>
      <c r="M282" s="177"/>
      <c r="N282" s="178"/>
      <c r="O282" s="178"/>
      <c r="P282" s="178"/>
      <c r="Q282" s="178"/>
      <c r="R282" s="178"/>
      <c r="S282" s="178"/>
      <c r="T282" s="179"/>
      <c r="AT282" s="173" t="s">
        <v>138</v>
      </c>
      <c r="AU282" s="173" t="s">
        <v>83</v>
      </c>
      <c r="AV282" s="11" t="s">
        <v>83</v>
      </c>
      <c r="AW282" s="11" t="s">
        <v>30</v>
      </c>
      <c r="AX282" s="11" t="s">
        <v>74</v>
      </c>
      <c r="AY282" s="173" t="s">
        <v>133</v>
      </c>
    </row>
    <row r="283" spans="1:65" s="10" customFormat="1" ht="10.199999999999999">
      <c r="B283" s="164"/>
      <c r="D283" s="165" t="s">
        <v>138</v>
      </c>
      <c r="E283" s="166" t="s">
        <v>1</v>
      </c>
      <c r="F283" s="167" t="s">
        <v>226</v>
      </c>
      <c r="H283" s="166" t="s">
        <v>1</v>
      </c>
      <c r="I283" s="168"/>
      <c r="L283" s="164"/>
      <c r="M283" s="169"/>
      <c r="N283" s="170"/>
      <c r="O283" s="170"/>
      <c r="P283" s="170"/>
      <c r="Q283" s="170"/>
      <c r="R283" s="170"/>
      <c r="S283" s="170"/>
      <c r="T283" s="171"/>
      <c r="AT283" s="166" t="s">
        <v>138</v>
      </c>
      <c r="AU283" s="166" t="s">
        <v>83</v>
      </c>
      <c r="AV283" s="10" t="s">
        <v>79</v>
      </c>
      <c r="AW283" s="10" t="s">
        <v>30</v>
      </c>
      <c r="AX283" s="10" t="s">
        <v>74</v>
      </c>
      <c r="AY283" s="166" t="s">
        <v>133</v>
      </c>
    </row>
    <row r="284" spans="1:65" s="11" customFormat="1" ht="10.199999999999999">
      <c r="B284" s="172"/>
      <c r="D284" s="165" t="s">
        <v>138</v>
      </c>
      <c r="E284" s="173" t="s">
        <v>1</v>
      </c>
      <c r="F284" s="174" t="s">
        <v>475</v>
      </c>
      <c r="H284" s="175">
        <v>16</v>
      </c>
      <c r="I284" s="176"/>
      <c r="L284" s="172"/>
      <c r="M284" s="177"/>
      <c r="N284" s="178"/>
      <c r="O284" s="178"/>
      <c r="P284" s="178"/>
      <c r="Q284" s="178"/>
      <c r="R284" s="178"/>
      <c r="S284" s="178"/>
      <c r="T284" s="179"/>
      <c r="AT284" s="173" t="s">
        <v>138</v>
      </c>
      <c r="AU284" s="173" t="s">
        <v>83</v>
      </c>
      <c r="AV284" s="11" t="s">
        <v>83</v>
      </c>
      <c r="AW284" s="11" t="s">
        <v>30</v>
      </c>
      <c r="AX284" s="11" t="s">
        <v>74</v>
      </c>
      <c r="AY284" s="173" t="s">
        <v>133</v>
      </c>
    </row>
    <row r="285" spans="1:65" s="11" customFormat="1" ht="10.199999999999999">
      <c r="B285" s="172"/>
      <c r="D285" s="165" t="s">
        <v>138</v>
      </c>
      <c r="E285" s="173" t="s">
        <v>1</v>
      </c>
      <c r="F285" s="174" t="s">
        <v>476</v>
      </c>
      <c r="H285" s="175">
        <v>8.8000000000000007</v>
      </c>
      <c r="I285" s="176"/>
      <c r="L285" s="172"/>
      <c r="M285" s="177"/>
      <c r="N285" s="178"/>
      <c r="O285" s="178"/>
      <c r="P285" s="178"/>
      <c r="Q285" s="178"/>
      <c r="R285" s="178"/>
      <c r="S285" s="178"/>
      <c r="T285" s="179"/>
      <c r="AT285" s="173" t="s">
        <v>138</v>
      </c>
      <c r="AU285" s="173" t="s">
        <v>83</v>
      </c>
      <c r="AV285" s="11" t="s">
        <v>83</v>
      </c>
      <c r="AW285" s="11" t="s">
        <v>30</v>
      </c>
      <c r="AX285" s="11" t="s">
        <v>74</v>
      </c>
      <c r="AY285" s="173" t="s">
        <v>133</v>
      </c>
    </row>
    <row r="286" spans="1:65" s="12" customFormat="1" ht="10.199999999999999">
      <c r="B286" s="180"/>
      <c r="D286" s="165" t="s">
        <v>138</v>
      </c>
      <c r="E286" s="181" t="s">
        <v>1</v>
      </c>
      <c r="F286" s="182" t="s">
        <v>140</v>
      </c>
      <c r="H286" s="183">
        <v>4557.8</v>
      </c>
      <c r="I286" s="184"/>
      <c r="L286" s="180"/>
      <c r="M286" s="185"/>
      <c r="N286" s="186"/>
      <c r="O286" s="186"/>
      <c r="P286" s="186"/>
      <c r="Q286" s="186"/>
      <c r="R286" s="186"/>
      <c r="S286" s="186"/>
      <c r="T286" s="187"/>
      <c r="AT286" s="181" t="s">
        <v>138</v>
      </c>
      <c r="AU286" s="181" t="s">
        <v>83</v>
      </c>
      <c r="AV286" s="12" t="s">
        <v>89</v>
      </c>
      <c r="AW286" s="12" t="s">
        <v>30</v>
      </c>
      <c r="AX286" s="12" t="s">
        <v>79</v>
      </c>
      <c r="AY286" s="181" t="s">
        <v>133</v>
      </c>
    </row>
    <row r="287" spans="1:65" s="2" customFormat="1" ht="21.75" customHeight="1">
      <c r="A287" s="32"/>
      <c r="B287" s="130"/>
      <c r="C287" s="151" t="s">
        <v>477</v>
      </c>
      <c r="D287" s="151" t="s">
        <v>131</v>
      </c>
      <c r="E287" s="152" t="s">
        <v>478</v>
      </c>
      <c r="F287" s="153" t="s">
        <v>479</v>
      </c>
      <c r="G287" s="154" t="s">
        <v>185</v>
      </c>
      <c r="H287" s="155">
        <v>350</v>
      </c>
      <c r="I287" s="156"/>
      <c r="J287" s="157">
        <f>ROUND(I287*H287,2)</f>
        <v>0</v>
      </c>
      <c r="K287" s="153" t="s">
        <v>186</v>
      </c>
      <c r="L287" s="33"/>
      <c r="M287" s="158" t="s">
        <v>1</v>
      </c>
      <c r="N287" s="159" t="s">
        <v>39</v>
      </c>
      <c r="O287" s="58"/>
      <c r="P287" s="160">
        <f>O287*H287</f>
        <v>0</v>
      </c>
      <c r="Q287" s="160">
        <v>0</v>
      </c>
      <c r="R287" s="160">
        <f>Q287*H287</f>
        <v>0</v>
      </c>
      <c r="S287" s="160">
        <v>0</v>
      </c>
      <c r="T287" s="161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62" t="s">
        <v>89</v>
      </c>
      <c r="AT287" s="162" t="s">
        <v>131</v>
      </c>
      <c r="AU287" s="162" t="s">
        <v>83</v>
      </c>
      <c r="AY287" s="17" t="s">
        <v>133</v>
      </c>
      <c r="BE287" s="163">
        <f>IF(N287="základní",J287,0)</f>
        <v>0</v>
      </c>
      <c r="BF287" s="163">
        <f>IF(N287="snížená",J287,0)</f>
        <v>0</v>
      </c>
      <c r="BG287" s="163">
        <f>IF(N287="zákl. přenesená",J287,0)</f>
        <v>0</v>
      </c>
      <c r="BH287" s="163">
        <f>IF(N287="sníž. přenesená",J287,0)</f>
        <v>0</v>
      </c>
      <c r="BI287" s="163">
        <f>IF(N287="nulová",J287,0)</f>
        <v>0</v>
      </c>
      <c r="BJ287" s="17" t="s">
        <v>79</v>
      </c>
      <c r="BK287" s="163">
        <f>ROUND(I287*H287,2)</f>
        <v>0</v>
      </c>
      <c r="BL287" s="17" t="s">
        <v>89</v>
      </c>
      <c r="BM287" s="162" t="s">
        <v>480</v>
      </c>
    </row>
    <row r="288" spans="1:65" s="10" customFormat="1" ht="10.199999999999999">
      <c r="B288" s="164"/>
      <c r="D288" s="165" t="s">
        <v>138</v>
      </c>
      <c r="E288" s="166" t="s">
        <v>1</v>
      </c>
      <c r="F288" s="167" t="s">
        <v>481</v>
      </c>
      <c r="H288" s="166" t="s">
        <v>1</v>
      </c>
      <c r="I288" s="168"/>
      <c r="L288" s="164"/>
      <c r="M288" s="169"/>
      <c r="N288" s="170"/>
      <c r="O288" s="170"/>
      <c r="P288" s="170"/>
      <c r="Q288" s="170"/>
      <c r="R288" s="170"/>
      <c r="S288" s="170"/>
      <c r="T288" s="171"/>
      <c r="AT288" s="166" t="s">
        <v>138</v>
      </c>
      <c r="AU288" s="166" t="s">
        <v>83</v>
      </c>
      <c r="AV288" s="10" t="s">
        <v>79</v>
      </c>
      <c r="AW288" s="10" t="s">
        <v>30</v>
      </c>
      <c r="AX288" s="10" t="s">
        <v>74</v>
      </c>
      <c r="AY288" s="166" t="s">
        <v>133</v>
      </c>
    </row>
    <row r="289" spans="1:65" s="11" customFormat="1" ht="10.199999999999999">
      <c r="B289" s="172"/>
      <c r="D289" s="165" t="s">
        <v>138</v>
      </c>
      <c r="E289" s="173" t="s">
        <v>1</v>
      </c>
      <c r="F289" s="174" t="s">
        <v>455</v>
      </c>
      <c r="H289" s="175">
        <v>327</v>
      </c>
      <c r="I289" s="176"/>
      <c r="L289" s="172"/>
      <c r="M289" s="177"/>
      <c r="N289" s="178"/>
      <c r="O289" s="178"/>
      <c r="P289" s="178"/>
      <c r="Q289" s="178"/>
      <c r="R289" s="178"/>
      <c r="S289" s="178"/>
      <c r="T289" s="179"/>
      <c r="AT289" s="173" t="s">
        <v>138</v>
      </c>
      <c r="AU289" s="173" t="s">
        <v>83</v>
      </c>
      <c r="AV289" s="11" t="s">
        <v>83</v>
      </c>
      <c r="AW289" s="11" t="s">
        <v>30</v>
      </c>
      <c r="AX289" s="11" t="s">
        <v>74</v>
      </c>
      <c r="AY289" s="173" t="s">
        <v>133</v>
      </c>
    </row>
    <row r="290" spans="1:65" s="10" customFormat="1" ht="10.199999999999999">
      <c r="B290" s="164"/>
      <c r="D290" s="165" t="s">
        <v>138</v>
      </c>
      <c r="E290" s="166" t="s">
        <v>1</v>
      </c>
      <c r="F290" s="167" t="s">
        <v>482</v>
      </c>
      <c r="H290" s="166" t="s">
        <v>1</v>
      </c>
      <c r="I290" s="168"/>
      <c r="L290" s="164"/>
      <c r="M290" s="169"/>
      <c r="N290" s="170"/>
      <c r="O290" s="170"/>
      <c r="P290" s="170"/>
      <c r="Q290" s="170"/>
      <c r="R290" s="170"/>
      <c r="S290" s="170"/>
      <c r="T290" s="171"/>
      <c r="AT290" s="166" t="s">
        <v>138</v>
      </c>
      <c r="AU290" s="166" t="s">
        <v>83</v>
      </c>
      <c r="AV290" s="10" t="s">
        <v>79</v>
      </c>
      <c r="AW290" s="10" t="s">
        <v>30</v>
      </c>
      <c r="AX290" s="10" t="s">
        <v>74</v>
      </c>
      <c r="AY290" s="166" t="s">
        <v>133</v>
      </c>
    </row>
    <row r="291" spans="1:65" s="11" customFormat="1" ht="10.199999999999999">
      <c r="B291" s="172"/>
      <c r="D291" s="165" t="s">
        <v>138</v>
      </c>
      <c r="E291" s="173" t="s">
        <v>1</v>
      </c>
      <c r="F291" s="174" t="s">
        <v>483</v>
      </c>
      <c r="H291" s="175">
        <v>23</v>
      </c>
      <c r="I291" s="176"/>
      <c r="L291" s="172"/>
      <c r="M291" s="177"/>
      <c r="N291" s="178"/>
      <c r="O291" s="178"/>
      <c r="P291" s="178"/>
      <c r="Q291" s="178"/>
      <c r="R291" s="178"/>
      <c r="S291" s="178"/>
      <c r="T291" s="179"/>
      <c r="AT291" s="173" t="s">
        <v>138</v>
      </c>
      <c r="AU291" s="173" t="s">
        <v>83</v>
      </c>
      <c r="AV291" s="11" t="s">
        <v>83</v>
      </c>
      <c r="AW291" s="11" t="s">
        <v>30</v>
      </c>
      <c r="AX291" s="11" t="s">
        <v>74</v>
      </c>
      <c r="AY291" s="173" t="s">
        <v>133</v>
      </c>
    </row>
    <row r="292" spans="1:65" s="12" customFormat="1" ht="10.199999999999999">
      <c r="B292" s="180"/>
      <c r="D292" s="165" t="s">
        <v>138</v>
      </c>
      <c r="E292" s="181" t="s">
        <v>1</v>
      </c>
      <c r="F292" s="182" t="s">
        <v>140</v>
      </c>
      <c r="H292" s="183">
        <v>350</v>
      </c>
      <c r="I292" s="184"/>
      <c r="L292" s="180"/>
      <c r="M292" s="185"/>
      <c r="N292" s="186"/>
      <c r="O292" s="186"/>
      <c r="P292" s="186"/>
      <c r="Q292" s="186"/>
      <c r="R292" s="186"/>
      <c r="S292" s="186"/>
      <c r="T292" s="187"/>
      <c r="AT292" s="181" t="s">
        <v>138</v>
      </c>
      <c r="AU292" s="181" t="s">
        <v>83</v>
      </c>
      <c r="AV292" s="12" t="s">
        <v>89</v>
      </c>
      <c r="AW292" s="12" t="s">
        <v>30</v>
      </c>
      <c r="AX292" s="12" t="s">
        <v>79</v>
      </c>
      <c r="AY292" s="181" t="s">
        <v>133</v>
      </c>
    </row>
    <row r="293" spans="1:65" s="2" customFormat="1" ht="44.25" customHeight="1">
      <c r="A293" s="32"/>
      <c r="B293" s="130"/>
      <c r="C293" s="151" t="s">
        <v>484</v>
      </c>
      <c r="D293" s="151" t="s">
        <v>131</v>
      </c>
      <c r="E293" s="152" t="s">
        <v>485</v>
      </c>
      <c r="F293" s="153" t="s">
        <v>486</v>
      </c>
      <c r="G293" s="154" t="s">
        <v>185</v>
      </c>
      <c r="H293" s="155">
        <v>1184</v>
      </c>
      <c r="I293" s="156"/>
      <c r="J293" s="157">
        <f>ROUND(I293*H293,2)</f>
        <v>0</v>
      </c>
      <c r="K293" s="153" t="s">
        <v>186</v>
      </c>
      <c r="L293" s="33"/>
      <c r="M293" s="158" t="s">
        <v>1</v>
      </c>
      <c r="N293" s="159" t="s">
        <v>39</v>
      </c>
      <c r="O293" s="58"/>
      <c r="P293" s="160">
        <f>O293*H293</f>
        <v>0</v>
      </c>
      <c r="Q293" s="160">
        <v>0</v>
      </c>
      <c r="R293" s="160">
        <f>Q293*H293</f>
        <v>0</v>
      </c>
      <c r="S293" s="160">
        <v>0</v>
      </c>
      <c r="T293" s="161">
        <f>S293*H293</f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62" t="s">
        <v>89</v>
      </c>
      <c r="AT293" s="162" t="s">
        <v>131</v>
      </c>
      <c r="AU293" s="162" t="s">
        <v>83</v>
      </c>
      <c r="AY293" s="17" t="s">
        <v>133</v>
      </c>
      <c r="BE293" s="163">
        <f>IF(N293="základní",J293,0)</f>
        <v>0</v>
      </c>
      <c r="BF293" s="163">
        <f>IF(N293="snížená",J293,0)</f>
        <v>0</v>
      </c>
      <c r="BG293" s="163">
        <f>IF(N293="zákl. přenesená",J293,0)</f>
        <v>0</v>
      </c>
      <c r="BH293" s="163">
        <f>IF(N293="sníž. přenesená",J293,0)</f>
        <v>0</v>
      </c>
      <c r="BI293" s="163">
        <f>IF(N293="nulová",J293,0)</f>
        <v>0</v>
      </c>
      <c r="BJ293" s="17" t="s">
        <v>79</v>
      </c>
      <c r="BK293" s="163">
        <f>ROUND(I293*H293,2)</f>
        <v>0</v>
      </c>
      <c r="BL293" s="17" t="s">
        <v>89</v>
      </c>
      <c r="BM293" s="162" t="s">
        <v>487</v>
      </c>
    </row>
    <row r="294" spans="1:65" s="10" customFormat="1" ht="10.199999999999999">
      <c r="B294" s="164"/>
      <c r="D294" s="165" t="s">
        <v>138</v>
      </c>
      <c r="E294" s="166" t="s">
        <v>1</v>
      </c>
      <c r="F294" s="167" t="s">
        <v>488</v>
      </c>
      <c r="H294" s="166" t="s">
        <v>1</v>
      </c>
      <c r="I294" s="168"/>
      <c r="L294" s="164"/>
      <c r="M294" s="169"/>
      <c r="N294" s="170"/>
      <c r="O294" s="170"/>
      <c r="P294" s="170"/>
      <c r="Q294" s="170"/>
      <c r="R294" s="170"/>
      <c r="S294" s="170"/>
      <c r="T294" s="171"/>
      <c r="AT294" s="166" t="s">
        <v>138</v>
      </c>
      <c r="AU294" s="166" t="s">
        <v>83</v>
      </c>
      <c r="AV294" s="10" t="s">
        <v>79</v>
      </c>
      <c r="AW294" s="10" t="s">
        <v>30</v>
      </c>
      <c r="AX294" s="10" t="s">
        <v>74</v>
      </c>
      <c r="AY294" s="166" t="s">
        <v>133</v>
      </c>
    </row>
    <row r="295" spans="1:65" s="11" customFormat="1" ht="10.199999999999999">
      <c r="B295" s="172"/>
      <c r="D295" s="165" t="s">
        <v>138</v>
      </c>
      <c r="E295" s="173" t="s">
        <v>1</v>
      </c>
      <c r="F295" s="174" t="s">
        <v>489</v>
      </c>
      <c r="H295" s="175">
        <v>1181</v>
      </c>
      <c r="I295" s="176"/>
      <c r="L295" s="172"/>
      <c r="M295" s="177"/>
      <c r="N295" s="178"/>
      <c r="O295" s="178"/>
      <c r="P295" s="178"/>
      <c r="Q295" s="178"/>
      <c r="R295" s="178"/>
      <c r="S295" s="178"/>
      <c r="T295" s="179"/>
      <c r="AT295" s="173" t="s">
        <v>138</v>
      </c>
      <c r="AU295" s="173" t="s">
        <v>83</v>
      </c>
      <c r="AV295" s="11" t="s">
        <v>83</v>
      </c>
      <c r="AW295" s="11" t="s">
        <v>30</v>
      </c>
      <c r="AX295" s="11" t="s">
        <v>74</v>
      </c>
      <c r="AY295" s="173" t="s">
        <v>133</v>
      </c>
    </row>
    <row r="296" spans="1:65" s="10" customFormat="1" ht="10.199999999999999">
      <c r="B296" s="164"/>
      <c r="D296" s="165" t="s">
        <v>138</v>
      </c>
      <c r="E296" s="166" t="s">
        <v>1</v>
      </c>
      <c r="F296" s="167" t="s">
        <v>490</v>
      </c>
      <c r="H296" s="166" t="s">
        <v>1</v>
      </c>
      <c r="I296" s="168"/>
      <c r="L296" s="164"/>
      <c r="M296" s="169"/>
      <c r="N296" s="170"/>
      <c r="O296" s="170"/>
      <c r="P296" s="170"/>
      <c r="Q296" s="170"/>
      <c r="R296" s="170"/>
      <c r="S296" s="170"/>
      <c r="T296" s="171"/>
      <c r="AT296" s="166" t="s">
        <v>138</v>
      </c>
      <c r="AU296" s="166" t="s">
        <v>83</v>
      </c>
      <c r="AV296" s="10" t="s">
        <v>79</v>
      </c>
      <c r="AW296" s="10" t="s">
        <v>30</v>
      </c>
      <c r="AX296" s="10" t="s">
        <v>74</v>
      </c>
      <c r="AY296" s="166" t="s">
        <v>133</v>
      </c>
    </row>
    <row r="297" spans="1:65" s="11" customFormat="1" ht="10.199999999999999">
      <c r="B297" s="172"/>
      <c r="D297" s="165" t="s">
        <v>138</v>
      </c>
      <c r="E297" s="173" t="s">
        <v>1</v>
      </c>
      <c r="F297" s="174" t="s">
        <v>491</v>
      </c>
      <c r="H297" s="175">
        <v>3</v>
      </c>
      <c r="I297" s="176"/>
      <c r="L297" s="172"/>
      <c r="M297" s="177"/>
      <c r="N297" s="178"/>
      <c r="O297" s="178"/>
      <c r="P297" s="178"/>
      <c r="Q297" s="178"/>
      <c r="R297" s="178"/>
      <c r="S297" s="178"/>
      <c r="T297" s="179"/>
      <c r="AT297" s="173" t="s">
        <v>138</v>
      </c>
      <c r="AU297" s="173" t="s">
        <v>83</v>
      </c>
      <c r="AV297" s="11" t="s">
        <v>83</v>
      </c>
      <c r="AW297" s="11" t="s">
        <v>30</v>
      </c>
      <c r="AX297" s="11" t="s">
        <v>74</v>
      </c>
      <c r="AY297" s="173" t="s">
        <v>133</v>
      </c>
    </row>
    <row r="298" spans="1:65" s="12" customFormat="1" ht="10.199999999999999">
      <c r="B298" s="180"/>
      <c r="D298" s="165" t="s">
        <v>138</v>
      </c>
      <c r="E298" s="181" t="s">
        <v>1</v>
      </c>
      <c r="F298" s="182" t="s">
        <v>140</v>
      </c>
      <c r="H298" s="183">
        <v>1184</v>
      </c>
      <c r="I298" s="184"/>
      <c r="L298" s="180"/>
      <c r="M298" s="185"/>
      <c r="N298" s="186"/>
      <c r="O298" s="186"/>
      <c r="P298" s="186"/>
      <c r="Q298" s="186"/>
      <c r="R298" s="186"/>
      <c r="S298" s="186"/>
      <c r="T298" s="187"/>
      <c r="AT298" s="181" t="s">
        <v>138</v>
      </c>
      <c r="AU298" s="181" t="s">
        <v>83</v>
      </c>
      <c r="AV298" s="12" t="s">
        <v>89</v>
      </c>
      <c r="AW298" s="12" t="s">
        <v>30</v>
      </c>
      <c r="AX298" s="12" t="s">
        <v>79</v>
      </c>
      <c r="AY298" s="181" t="s">
        <v>133</v>
      </c>
    </row>
    <row r="299" spans="1:65" s="2" customFormat="1" ht="44.25" customHeight="1">
      <c r="A299" s="32"/>
      <c r="B299" s="130"/>
      <c r="C299" s="151" t="s">
        <v>492</v>
      </c>
      <c r="D299" s="151" t="s">
        <v>131</v>
      </c>
      <c r="E299" s="152" t="s">
        <v>493</v>
      </c>
      <c r="F299" s="153" t="s">
        <v>494</v>
      </c>
      <c r="G299" s="154" t="s">
        <v>185</v>
      </c>
      <c r="H299" s="155">
        <v>1405</v>
      </c>
      <c r="I299" s="156"/>
      <c r="J299" s="157">
        <f>ROUND(I299*H299,2)</f>
        <v>0</v>
      </c>
      <c r="K299" s="153" t="s">
        <v>186</v>
      </c>
      <c r="L299" s="33"/>
      <c r="M299" s="158" t="s">
        <v>1</v>
      </c>
      <c r="N299" s="159" t="s">
        <v>39</v>
      </c>
      <c r="O299" s="58"/>
      <c r="P299" s="160">
        <f>O299*H299</f>
        <v>0</v>
      </c>
      <c r="Q299" s="160">
        <v>0</v>
      </c>
      <c r="R299" s="160">
        <f>Q299*H299</f>
        <v>0</v>
      </c>
      <c r="S299" s="160">
        <v>0</v>
      </c>
      <c r="T299" s="161">
        <f>S299*H299</f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62" t="s">
        <v>89</v>
      </c>
      <c r="AT299" s="162" t="s">
        <v>131</v>
      </c>
      <c r="AU299" s="162" t="s">
        <v>83</v>
      </c>
      <c r="AY299" s="17" t="s">
        <v>133</v>
      </c>
      <c r="BE299" s="163">
        <f>IF(N299="základní",J299,0)</f>
        <v>0</v>
      </c>
      <c r="BF299" s="163">
        <f>IF(N299="snížená",J299,0)</f>
        <v>0</v>
      </c>
      <c r="BG299" s="163">
        <f>IF(N299="zákl. přenesená",J299,0)</f>
        <v>0</v>
      </c>
      <c r="BH299" s="163">
        <f>IF(N299="sníž. přenesená",J299,0)</f>
        <v>0</v>
      </c>
      <c r="BI299" s="163">
        <f>IF(N299="nulová",J299,0)</f>
        <v>0</v>
      </c>
      <c r="BJ299" s="17" t="s">
        <v>79</v>
      </c>
      <c r="BK299" s="163">
        <f>ROUND(I299*H299,2)</f>
        <v>0</v>
      </c>
      <c r="BL299" s="17" t="s">
        <v>89</v>
      </c>
      <c r="BM299" s="162" t="s">
        <v>495</v>
      </c>
    </row>
    <row r="300" spans="1:65" s="10" customFormat="1" ht="10.199999999999999">
      <c r="B300" s="164"/>
      <c r="D300" s="165" t="s">
        <v>138</v>
      </c>
      <c r="E300" s="166" t="s">
        <v>1</v>
      </c>
      <c r="F300" s="167" t="s">
        <v>467</v>
      </c>
      <c r="H300" s="166" t="s">
        <v>1</v>
      </c>
      <c r="I300" s="168"/>
      <c r="L300" s="164"/>
      <c r="M300" s="169"/>
      <c r="N300" s="170"/>
      <c r="O300" s="170"/>
      <c r="P300" s="170"/>
      <c r="Q300" s="170"/>
      <c r="R300" s="170"/>
      <c r="S300" s="170"/>
      <c r="T300" s="171"/>
      <c r="AT300" s="166" t="s">
        <v>138</v>
      </c>
      <c r="AU300" s="166" t="s">
        <v>83</v>
      </c>
      <c r="AV300" s="10" t="s">
        <v>79</v>
      </c>
      <c r="AW300" s="10" t="s">
        <v>30</v>
      </c>
      <c r="AX300" s="10" t="s">
        <v>74</v>
      </c>
      <c r="AY300" s="166" t="s">
        <v>133</v>
      </c>
    </row>
    <row r="301" spans="1:65" s="11" customFormat="1" ht="10.199999999999999">
      <c r="B301" s="172"/>
      <c r="D301" s="165" t="s">
        <v>138</v>
      </c>
      <c r="E301" s="173" t="s">
        <v>1</v>
      </c>
      <c r="F301" s="174" t="s">
        <v>496</v>
      </c>
      <c r="H301" s="175">
        <v>1405</v>
      </c>
      <c r="I301" s="176"/>
      <c r="L301" s="172"/>
      <c r="M301" s="177"/>
      <c r="N301" s="178"/>
      <c r="O301" s="178"/>
      <c r="P301" s="178"/>
      <c r="Q301" s="178"/>
      <c r="R301" s="178"/>
      <c r="S301" s="178"/>
      <c r="T301" s="179"/>
      <c r="AT301" s="173" t="s">
        <v>138</v>
      </c>
      <c r="AU301" s="173" t="s">
        <v>83</v>
      </c>
      <c r="AV301" s="11" t="s">
        <v>83</v>
      </c>
      <c r="AW301" s="11" t="s">
        <v>30</v>
      </c>
      <c r="AX301" s="11" t="s">
        <v>74</v>
      </c>
      <c r="AY301" s="173" t="s">
        <v>133</v>
      </c>
    </row>
    <row r="302" spans="1:65" s="12" customFormat="1" ht="10.199999999999999">
      <c r="B302" s="180"/>
      <c r="D302" s="165" t="s">
        <v>138</v>
      </c>
      <c r="E302" s="181" t="s">
        <v>1</v>
      </c>
      <c r="F302" s="182" t="s">
        <v>140</v>
      </c>
      <c r="H302" s="183">
        <v>1405</v>
      </c>
      <c r="I302" s="184"/>
      <c r="L302" s="180"/>
      <c r="M302" s="185"/>
      <c r="N302" s="186"/>
      <c r="O302" s="186"/>
      <c r="P302" s="186"/>
      <c r="Q302" s="186"/>
      <c r="R302" s="186"/>
      <c r="S302" s="186"/>
      <c r="T302" s="187"/>
      <c r="AT302" s="181" t="s">
        <v>138</v>
      </c>
      <c r="AU302" s="181" t="s">
        <v>83</v>
      </c>
      <c r="AV302" s="12" t="s">
        <v>89</v>
      </c>
      <c r="AW302" s="12" t="s">
        <v>30</v>
      </c>
      <c r="AX302" s="12" t="s">
        <v>79</v>
      </c>
      <c r="AY302" s="181" t="s">
        <v>133</v>
      </c>
    </row>
    <row r="303" spans="1:65" s="2" customFormat="1" ht="21.75" customHeight="1">
      <c r="A303" s="32"/>
      <c r="B303" s="130"/>
      <c r="C303" s="151" t="s">
        <v>497</v>
      </c>
      <c r="D303" s="151" t="s">
        <v>131</v>
      </c>
      <c r="E303" s="152" t="s">
        <v>498</v>
      </c>
      <c r="F303" s="153" t="s">
        <v>499</v>
      </c>
      <c r="G303" s="154" t="s">
        <v>224</v>
      </c>
      <c r="H303" s="155">
        <v>18</v>
      </c>
      <c r="I303" s="156"/>
      <c r="J303" s="157">
        <f>ROUND(I303*H303,2)</f>
        <v>0</v>
      </c>
      <c r="K303" s="153" t="s">
        <v>186</v>
      </c>
      <c r="L303" s="33"/>
      <c r="M303" s="158" t="s">
        <v>1</v>
      </c>
      <c r="N303" s="159" t="s">
        <v>39</v>
      </c>
      <c r="O303" s="58"/>
      <c r="P303" s="160">
        <f>O303*H303</f>
        <v>0</v>
      </c>
      <c r="Q303" s="160">
        <v>0</v>
      </c>
      <c r="R303" s="160">
        <f>Q303*H303</f>
        <v>0</v>
      </c>
      <c r="S303" s="160">
        <v>0</v>
      </c>
      <c r="T303" s="161">
        <f>S303*H303</f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62" t="s">
        <v>89</v>
      </c>
      <c r="AT303" s="162" t="s">
        <v>131</v>
      </c>
      <c r="AU303" s="162" t="s">
        <v>83</v>
      </c>
      <c r="AY303" s="17" t="s">
        <v>133</v>
      </c>
      <c r="BE303" s="163">
        <f>IF(N303="základní",J303,0)</f>
        <v>0</v>
      </c>
      <c r="BF303" s="163">
        <f>IF(N303="snížená",J303,0)</f>
        <v>0</v>
      </c>
      <c r="BG303" s="163">
        <f>IF(N303="zákl. přenesená",J303,0)</f>
        <v>0</v>
      </c>
      <c r="BH303" s="163">
        <f>IF(N303="sníž. přenesená",J303,0)</f>
        <v>0</v>
      </c>
      <c r="BI303" s="163">
        <f>IF(N303="nulová",J303,0)</f>
        <v>0</v>
      </c>
      <c r="BJ303" s="17" t="s">
        <v>79</v>
      </c>
      <c r="BK303" s="163">
        <f>ROUND(I303*H303,2)</f>
        <v>0</v>
      </c>
      <c r="BL303" s="17" t="s">
        <v>89</v>
      </c>
      <c r="BM303" s="162" t="s">
        <v>500</v>
      </c>
    </row>
    <row r="304" spans="1:65" s="2" customFormat="1" ht="21.75" customHeight="1">
      <c r="A304" s="32"/>
      <c r="B304" s="130"/>
      <c r="C304" s="151" t="s">
        <v>501</v>
      </c>
      <c r="D304" s="151" t="s">
        <v>131</v>
      </c>
      <c r="E304" s="152" t="s">
        <v>502</v>
      </c>
      <c r="F304" s="153" t="s">
        <v>503</v>
      </c>
      <c r="G304" s="154" t="s">
        <v>185</v>
      </c>
      <c r="H304" s="155">
        <v>2589</v>
      </c>
      <c r="I304" s="156"/>
      <c r="J304" s="157">
        <f>ROUND(I304*H304,2)</f>
        <v>0</v>
      </c>
      <c r="K304" s="153" t="s">
        <v>186</v>
      </c>
      <c r="L304" s="33"/>
      <c r="M304" s="158" t="s">
        <v>1</v>
      </c>
      <c r="N304" s="159" t="s">
        <v>39</v>
      </c>
      <c r="O304" s="58"/>
      <c r="P304" s="160">
        <f>O304*H304</f>
        <v>0</v>
      </c>
      <c r="Q304" s="160">
        <v>0</v>
      </c>
      <c r="R304" s="160">
        <f>Q304*H304</f>
        <v>0</v>
      </c>
      <c r="S304" s="160">
        <v>0</v>
      </c>
      <c r="T304" s="161">
        <f>S304*H304</f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62" t="s">
        <v>89</v>
      </c>
      <c r="AT304" s="162" t="s">
        <v>131</v>
      </c>
      <c r="AU304" s="162" t="s">
        <v>83</v>
      </c>
      <c r="AY304" s="17" t="s">
        <v>133</v>
      </c>
      <c r="BE304" s="163">
        <f>IF(N304="základní",J304,0)</f>
        <v>0</v>
      </c>
      <c r="BF304" s="163">
        <f>IF(N304="snížená",J304,0)</f>
        <v>0</v>
      </c>
      <c r="BG304" s="163">
        <f>IF(N304="zákl. přenesená",J304,0)</f>
        <v>0</v>
      </c>
      <c r="BH304" s="163">
        <f>IF(N304="sníž. přenesená",J304,0)</f>
        <v>0</v>
      </c>
      <c r="BI304" s="163">
        <f>IF(N304="nulová",J304,0)</f>
        <v>0</v>
      </c>
      <c r="BJ304" s="17" t="s">
        <v>79</v>
      </c>
      <c r="BK304" s="163">
        <f>ROUND(I304*H304,2)</f>
        <v>0</v>
      </c>
      <c r="BL304" s="17" t="s">
        <v>89</v>
      </c>
      <c r="BM304" s="162" t="s">
        <v>504</v>
      </c>
    </row>
    <row r="305" spans="1:65" s="10" customFormat="1" ht="10.199999999999999">
      <c r="B305" s="164"/>
      <c r="D305" s="165" t="s">
        <v>138</v>
      </c>
      <c r="E305" s="166" t="s">
        <v>1</v>
      </c>
      <c r="F305" s="167" t="s">
        <v>505</v>
      </c>
      <c r="H305" s="166" t="s">
        <v>1</v>
      </c>
      <c r="I305" s="168"/>
      <c r="L305" s="164"/>
      <c r="M305" s="169"/>
      <c r="N305" s="170"/>
      <c r="O305" s="170"/>
      <c r="P305" s="170"/>
      <c r="Q305" s="170"/>
      <c r="R305" s="170"/>
      <c r="S305" s="170"/>
      <c r="T305" s="171"/>
      <c r="AT305" s="166" t="s">
        <v>138</v>
      </c>
      <c r="AU305" s="166" t="s">
        <v>83</v>
      </c>
      <c r="AV305" s="10" t="s">
        <v>79</v>
      </c>
      <c r="AW305" s="10" t="s">
        <v>30</v>
      </c>
      <c r="AX305" s="10" t="s">
        <v>74</v>
      </c>
      <c r="AY305" s="166" t="s">
        <v>133</v>
      </c>
    </row>
    <row r="306" spans="1:65" s="11" customFormat="1" ht="10.199999999999999">
      <c r="B306" s="172"/>
      <c r="D306" s="165" t="s">
        <v>138</v>
      </c>
      <c r="E306" s="173" t="s">
        <v>1</v>
      </c>
      <c r="F306" s="174" t="s">
        <v>489</v>
      </c>
      <c r="H306" s="175">
        <v>1181</v>
      </c>
      <c r="I306" s="176"/>
      <c r="L306" s="172"/>
      <c r="M306" s="177"/>
      <c r="N306" s="178"/>
      <c r="O306" s="178"/>
      <c r="P306" s="178"/>
      <c r="Q306" s="178"/>
      <c r="R306" s="178"/>
      <c r="S306" s="178"/>
      <c r="T306" s="179"/>
      <c r="AT306" s="173" t="s">
        <v>138</v>
      </c>
      <c r="AU306" s="173" t="s">
        <v>83</v>
      </c>
      <c r="AV306" s="11" t="s">
        <v>83</v>
      </c>
      <c r="AW306" s="11" t="s">
        <v>30</v>
      </c>
      <c r="AX306" s="11" t="s">
        <v>74</v>
      </c>
      <c r="AY306" s="173" t="s">
        <v>133</v>
      </c>
    </row>
    <row r="307" spans="1:65" s="10" customFormat="1" ht="10.199999999999999">
      <c r="B307" s="164"/>
      <c r="D307" s="165" t="s">
        <v>138</v>
      </c>
      <c r="E307" s="166" t="s">
        <v>1</v>
      </c>
      <c r="F307" s="167" t="s">
        <v>506</v>
      </c>
      <c r="H307" s="166" t="s">
        <v>1</v>
      </c>
      <c r="I307" s="168"/>
      <c r="L307" s="164"/>
      <c r="M307" s="169"/>
      <c r="N307" s="170"/>
      <c r="O307" s="170"/>
      <c r="P307" s="170"/>
      <c r="Q307" s="170"/>
      <c r="R307" s="170"/>
      <c r="S307" s="170"/>
      <c r="T307" s="171"/>
      <c r="AT307" s="166" t="s">
        <v>138</v>
      </c>
      <c r="AU307" s="166" t="s">
        <v>83</v>
      </c>
      <c r="AV307" s="10" t="s">
        <v>79</v>
      </c>
      <c r="AW307" s="10" t="s">
        <v>30</v>
      </c>
      <c r="AX307" s="10" t="s">
        <v>74</v>
      </c>
      <c r="AY307" s="166" t="s">
        <v>133</v>
      </c>
    </row>
    <row r="308" spans="1:65" s="11" customFormat="1" ht="10.199999999999999">
      <c r="B308" s="172"/>
      <c r="D308" s="165" t="s">
        <v>138</v>
      </c>
      <c r="E308" s="173" t="s">
        <v>1</v>
      </c>
      <c r="F308" s="174" t="s">
        <v>496</v>
      </c>
      <c r="H308" s="175">
        <v>1405</v>
      </c>
      <c r="I308" s="176"/>
      <c r="L308" s="172"/>
      <c r="M308" s="177"/>
      <c r="N308" s="178"/>
      <c r="O308" s="178"/>
      <c r="P308" s="178"/>
      <c r="Q308" s="178"/>
      <c r="R308" s="178"/>
      <c r="S308" s="178"/>
      <c r="T308" s="179"/>
      <c r="AT308" s="173" t="s">
        <v>138</v>
      </c>
      <c r="AU308" s="173" t="s">
        <v>83</v>
      </c>
      <c r="AV308" s="11" t="s">
        <v>83</v>
      </c>
      <c r="AW308" s="11" t="s">
        <v>30</v>
      </c>
      <c r="AX308" s="11" t="s">
        <v>74</v>
      </c>
      <c r="AY308" s="173" t="s">
        <v>133</v>
      </c>
    </row>
    <row r="309" spans="1:65" s="10" customFormat="1" ht="10.199999999999999">
      <c r="B309" s="164"/>
      <c r="D309" s="165" t="s">
        <v>138</v>
      </c>
      <c r="E309" s="166" t="s">
        <v>1</v>
      </c>
      <c r="F309" s="167" t="s">
        <v>490</v>
      </c>
      <c r="H309" s="166" t="s">
        <v>1</v>
      </c>
      <c r="I309" s="168"/>
      <c r="L309" s="164"/>
      <c r="M309" s="169"/>
      <c r="N309" s="170"/>
      <c r="O309" s="170"/>
      <c r="P309" s="170"/>
      <c r="Q309" s="170"/>
      <c r="R309" s="170"/>
      <c r="S309" s="170"/>
      <c r="T309" s="171"/>
      <c r="AT309" s="166" t="s">
        <v>138</v>
      </c>
      <c r="AU309" s="166" t="s">
        <v>83</v>
      </c>
      <c r="AV309" s="10" t="s">
        <v>79</v>
      </c>
      <c r="AW309" s="10" t="s">
        <v>30</v>
      </c>
      <c r="AX309" s="10" t="s">
        <v>74</v>
      </c>
      <c r="AY309" s="166" t="s">
        <v>133</v>
      </c>
    </row>
    <row r="310" spans="1:65" s="11" customFormat="1" ht="10.199999999999999">
      <c r="B310" s="172"/>
      <c r="D310" s="165" t="s">
        <v>138</v>
      </c>
      <c r="E310" s="173" t="s">
        <v>1</v>
      </c>
      <c r="F310" s="174" t="s">
        <v>491</v>
      </c>
      <c r="H310" s="175">
        <v>3</v>
      </c>
      <c r="I310" s="176"/>
      <c r="L310" s="172"/>
      <c r="M310" s="177"/>
      <c r="N310" s="178"/>
      <c r="O310" s="178"/>
      <c r="P310" s="178"/>
      <c r="Q310" s="178"/>
      <c r="R310" s="178"/>
      <c r="S310" s="178"/>
      <c r="T310" s="179"/>
      <c r="AT310" s="173" t="s">
        <v>138</v>
      </c>
      <c r="AU310" s="173" t="s">
        <v>83</v>
      </c>
      <c r="AV310" s="11" t="s">
        <v>83</v>
      </c>
      <c r="AW310" s="11" t="s">
        <v>30</v>
      </c>
      <c r="AX310" s="11" t="s">
        <v>74</v>
      </c>
      <c r="AY310" s="173" t="s">
        <v>133</v>
      </c>
    </row>
    <row r="311" spans="1:65" s="12" customFormat="1" ht="10.199999999999999">
      <c r="B311" s="180"/>
      <c r="D311" s="165" t="s">
        <v>138</v>
      </c>
      <c r="E311" s="181" t="s">
        <v>1</v>
      </c>
      <c r="F311" s="182" t="s">
        <v>140</v>
      </c>
      <c r="H311" s="183">
        <v>2589</v>
      </c>
      <c r="I311" s="184"/>
      <c r="L311" s="180"/>
      <c r="M311" s="185"/>
      <c r="N311" s="186"/>
      <c r="O311" s="186"/>
      <c r="P311" s="186"/>
      <c r="Q311" s="186"/>
      <c r="R311" s="186"/>
      <c r="S311" s="186"/>
      <c r="T311" s="187"/>
      <c r="AT311" s="181" t="s">
        <v>138</v>
      </c>
      <c r="AU311" s="181" t="s">
        <v>83</v>
      </c>
      <c r="AV311" s="12" t="s">
        <v>89</v>
      </c>
      <c r="AW311" s="12" t="s">
        <v>30</v>
      </c>
      <c r="AX311" s="12" t="s">
        <v>79</v>
      </c>
      <c r="AY311" s="181" t="s">
        <v>133</v>
      </c>
    </row>
    <row r="312" spans="1:65" s="2" customFormat="1" ht="21.75" customHeight="1">
      <c r="A312" s="32"/>
      <c r="B312" s="130"/>
      <c r="C312" s="151" t="s">
        <v>507</v>
      </c>
      <c r="D312" s="151" t="s">
        <v>131</v>
      </c>
      <c r="E312" s="152" t="s">
        <v>508</v>
      </c>
      <c r="F312" s="153" t="s">
        <v>509</v>
      </c>
      <c r="G312" s="154" t="s">
        <v>185</v>
      </c>
      <c r="H312" s="155">
        <v>2589</v>
      </c>
      <c r="I312" s="156"/>
      <c r="J312" s="157">
        <f>ROUND(I312*H312,2)</f>
        <v>0</v>
      </c>
      <c r="K312" s="153" t="s">
        <v>186</v>
      </c>
      <c r="L312" s="33"/>
      <c r="M312" s="158" t="s">
        <v>1</v>
      </c>
      <c r="N312" s="159" t="s">
        <v>39</v>
      </c>
      <c r="O312" s="58"/>
      <c r="P312" s="160">
        <f>O312*H312</f>
        <v>0</v>
      </c>
      <c r="Q312" s="160">
        <v>0</v>
      </c>
      <c r="R312" s="160">
        <f>Q312*H312</f>
        <v>0</v>
      </c>
      <c r="S312" s="160">
        <v>0</v>
      </c>
      <c r="T312" s="161">
        <f>S312*H312</f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62" t="s">
        <v>89</v>
      </c>
      <c r="AT312" s="162" t="s">
        <v>131</v>
      </c>
      <c r="AU312" s="162" t="s">
        <v>83</v>
      </c>
      <c r="AY312" s="17" t="s">
        <v>133</v>
      </c>
      <c r="BE312" s="163">
        <f>IF(N312="základní",J312,0)</f>
        <v>0</v>
      </c>
      <c r="BF312" s="163">
        <f>IF(N312="snížená",J312,0)</f>
        <v>0</v>
      </c>
      <c r="BG312" s="163">
        <f>IF(N312="zákl. přenesená",J312,0)</f>
        <v>0</v>
      </c>
      <c r="BH312" s="163">
        <f>IF(N312="sníž. přenesená",J312,0)</f>
        <v>0</v>
      </c>
      <c r="BI312" s="163">
        <f>IF(N312="nulová",J312,0)</f>
        <v>0</v>
      </c>
      <c r="BJ312" s="17" t="s">
        <v>79</v>
      </c>
      <c r="BK312" s="163">
        <f>ROUND(I312*H312,2)</f>
        <v>0</v>
      </c>
      <c r="BL312" s="17" t="s">
        <v>89</v>
      </c>
      <c r="BM312" s="162" t="s">
        <v>510</v>
      </c>
    </row>
    <row r="313" spans="1:65" s="10" customFormat="1" ht="10.199999999999999">
      <c r="B313" s="164"/>
      <c r="D313" s="165" t="s">
        <v>138</v>
      </c>
      <c r="E313" s="166" t="s">
        <v>1</v>
      </c>
      <c r="F313" s="167" t="s">
        <v>505</v>
      </c>
      <c r="H313" s="166" t="s">
        <v>1</v>
      </c>
      <c r="I313" s="168"/>
      <c r="L313" s="164"/>
      <c r="M313" s="169"/>
      <c r="N313" s="170"/>
      <c r="O313" s="170"/>
      <c r="P313" s="170"/>
      <c r="Q313" s="170"/>
      <c r="R313" s="170"/>
      <c r="S313" s="170"/>
      <c r="T313" s="171"/>
      <c r="AT313" s="166" t="s">
        <v>138</v>
      </c>
      <c r="AU313" s="166" t="s">
        <v>83</v>
      </c>
      <c r="AV313" s="10" t="s">
        <v>79</v>
      </c>
      <c r="AW313" s="10" t="s">
        <v>30</v>
      </c>
      <c r="AX313" s="10" t="s">
        <v>74</v>
      </c>
      <c r="AY313" s="166" t="s">
        <v>133</v>
      </c>
    </row>
    <row r="314" spans="1:65" s="11" customFormat="1" ht="10.199999999999999">
      <c r="B314" s="172"/>
      <c r="D314" s="165" t="s">
        <v>138</v>
      </c>
      <c r="E314" s="173" t="s">
        <v>1</v>
      </c>
      <c r="F314" s="174" t="s">
        <v>489</v>
      </c>
      <c r="H314" s="175">
        <v>1181</v>
      </c>
      <c r="I314" s="176"/>
      <c r="L314" s="172"/>
      <c r="M314" s="177"/>
      <c r="N314" s="178"/>
      <c r="O314" s="178"/>
      <c r="P314" s="178"/>
      <c r="Q314" s="178"/>
      <c r="R314" s="178"/>
      <c r="S314" s="178"/>
      <c r="T314" s="179"/>
      <c r="AT314" s="173" t="s">
        <v>138</v>
      </c>
      <c r="AU314" s="173" t="s">
        <v>83</v>
      </c>
      <c r="AV314" s="11" t="s">
        <v>83</v>
      </c>
      <c r="AW314" s="11" t="s">
        <v>30</v>
      </c>
      <c r="AX314" s="11" t="s">
        <v>74</v>
      </c>
      <c r="AY314" s="173" t="s">
        <v>133</v>
      </c>
    </row>
    <row r="315" spans="1:65" s="10" customFormat="1" ht="10.199999999999999">
      <c r="B315" s="164"/>
      <c r="D315" s="165" t="s">
        <v>138</v>
      </c>
      <c r="E315" s="166" t="s">
        <v>1</v>
      </c>
      <c r="F315" s="167" t="s">
        <v>511</v>
      </c>
      <c r="H315" s="166" t="s">
        <v>1</v>
      </c>
      <c r="I315" s="168"/>
      <c r="L315" s="164"/>
      <c r="M315" s="169"/>
      <c r="N315" s="170"/>
      <c r="O315" s="170"/>
      <c r="P315" s="170"/>
      <c r="Q315" s="170"/>
      <c r="R315" s="170"/>
      <c r="S315" s="170"/>
      <c r="T315" s="171"/>
      <c r="AT315" s="166" t="s">
        <v>138</v>
      </c>
      <c r="AU315" s="166" t="s">
        <v>83</v>
      </c>
      <c r="AV315" s="10" t="s">
        <v>79</v>
      </c>
      <c r="AW315" s="10" t="s">
        <v>30</v>
      </c>
      <c r="AX315" s="10" t="s">
        <v>74</v>
      </c>
      <c r="AY315" s="166" t="s">
        <v>133</v>
      </c>
    </row>
    <row r="316" spans="1:65" s="11" customFormat="1" ht="10.199999999999999">
      <c r="B316" s="172"/>
      <c r="D316" s="165" t="s">
        <v>138</v>
      </c>
      <c r="E316" s="173" t="s">
        <v>1</v>
      </c>
      <c r="F316" s="174" t="s">
        <v>496</v>
      </c>
      <c r="H316" s="175">
        <v>1405</v>
      </c>
      <c r="I316" s="176"/>
      <c r="L316" s="172"/>
      <c r="M316" s="177"/>
      <c r="N316" s="178"/>
      <c r="O316" s="178"/>
      <c r="P316" s="178"/>
      <c r="Q316" s="178"/>
      <c r="R316" s="178"/>
      <c r="S316" s="178"/>
      <c r="T316" s="179"/>
      <c r="AT316" s="173" t="s">
        <v>138</v>
      </c>
      <c r="AU316" s="173" t="s">
        <v>83</v>
      </c>
      <c r="AV316" s="11" t="s">
        <v>83</v>
      </c>
      <c r="AW316" s="11" t="s">
        <v>30</v>
      </c>
      <c r="AX316" s="11" t="s">
        <v>74</v>
      </c>
      <c r="AY316" s="173" t="s">
        <v>133</v>
      </c>
    </row>
    <row r="317" spans="1:65" s="10" customFormat="1" ht="10.199999999999999">
      <c r="B317" s="164"/>
      <c r="D317" s="165" t="s">
        <v>138</v>
      </c>
      <c r="E317" s="166" t="s">
        <v>1</v>
      </c>
      <c r="F317" s="167" t="s">
        <v>512</v>
      </c>
      <c r="H317" s="166" t="s">
        <v>1</v>
      </c>
      <c r="I317" s="168"/>
      <c r="L317" s="164"/>
      <c r="M317" s="169"/>
      <c r="N317" s="170"/>
      <c r="O317" s="170"/>
      <c r="P317" s="170"/>
      <c r="Q317" s="170"/>
      <c r="R317" s="170"/>
      <c r="S317" s="170"/>
      <c r="T317" s="171"/>
      <c r="AT317" s="166" t="s">
        <v>138</v>
      </c>
      <c r="AU317" s="166" t="s">
        <v>83</v>
      </c>
      <c r="AV317" s="10" t="s">
        <v>79</v>
      </c>
      <c r="AW317" s="10" t="s">
        <v>30</v>
      </c>
      <c r="AX317" s="10" t="s">
        <v>74</v>
      </c>
      <c r="AY317" s="166" t="s">
        <v>133</v>
      </c>
    </row>
    <row r="318" spans="1:65" s="11" customFormat="1" ht="10.199999999999999">
      <c r="B318" s="172"/>
      <c r="D318" s="165" t="s">
        <v>138</v>
      </c>
      <c r="E318" s="173" t="s">
        <v>1</v>
      </c>
      <c r="F318" s="174" t="s">
        <v>491</v>
      </c>
      <c r="H318" s="175">
        <v>3</v>
      </c>
      <c r="I318" s="176"/>
      <c r="L318" s="172"/>
      <c r="M318" s="177"/>
      <c r="N318" s="178"/>
      <c r="O318" s="178"/>
      <c r="P318" s="178"/>
      <c r="Q318" s="178"/>
      <c r="R318" s="178"/>
      <c r="S318" s="178"/>
      <c r="T318" s="179"/>
      <c r="AT318" s="173" t="s">
        <v>138</v>
      </c>
      <c r="AU318" s="173" t="s">
        <v>83</v>
      </c>
      <c r="AV318" s="11" t="s">
        <v>83</v>
      </c>
      <c r="AW318" s="11" t="s">
        <v>30</v>
      </c>
      <c r="AX318" s="11" t="s">
        <v>74</v>
      </c>
      <c r="AY318" s="173" t="s">
        <v>133</v>
      </c>
    </row>
    <row r="319" spans="1:65" s="12" customFormat="1" ht="10.199999999999999">
      <c r="B319" s="180"/>
      <c r="D319" s="165" t="s">
        <v>138</v>
      </c>
      <c r="E319" s="181" t="s">
        <v>1</v>
      </c>
      <c r="F319" s="182" t="s">
        <v>140</v>
      </c>
      <c r="H319" s="183">
        <v>2589</v>
      </c>
      <c r="I319" s="184"/>
      <c r="L319" s="180"/>
      <c r="M319" s="185"/>
      <c r="N319" s="186"/>
      <c r="O319" s="186"/>
      <c r="P319" s="186"/>
      <c r="Q319" s="186"/>
      <c r="R319" s="186"/>
      <c r="S319" s="186"/>
      <c r="T319" s="187"/>
      <c r="AT319" s="181" t="s">
        <v>138</v>
      </c>
      <c r="AU319" s="181" t="s">
        <v>83</v>
      </c>
      <c r="AV319" s="12" t="s">
        <v>89</v>
      </c>
      <c r="AW319" s="12" t="s">
        <v>30</v>
      </c>
      <c r="AX319" s="12" t="s">
        <v>79</v>
      </c>
      <c r="AY319" s="181" t="s">
        <v>133</v>
      </c>
    </row>
    <row r="320" spans="1:65" s="2" customFormat="1" ht="33" customHeight="1">
      <c r="A320" s="32"/>
      <c r="B320" s="130"/>
      <c r="C320" s="151" t="s">
        <v>513</v>
      </c>
      <c r="D320" s="151" t="s">
        <v>131</v>
      </c>
      <c r="E320" s="152" t="s">
        <v>514</v>
      </c>
      <c r="F320" s="153" t="s">
        <v>515</v>
      </c>
      <c r="G320" s="154" t="s">
        <v>185</v>
      </c>
      <c r="H320" s="155">
        <v>2589</v>
      </c>
      <c r="I320" s="156"/>
      <c r="J320" s="157">
        <f>ROUND(I320*H320,2)</f>
        <v>0</v>
      </c>
      <c r="K320" s="153" t="s">
        <v>186</v>
      </c>
      <c r="L320" s="33"/>
      <c r="M320" s="158" t="s">
        <v>1</v>
      </c>
      <c r="N320" s="159" t="s">
        <v>39</v>
      </c>
      <c r="O320" s="58"/>
      <c r="P320" s="160">
        <f>O320*H320</f>
        <v>0</v>
      </c>
      <c r="Q320" s="160">
        <v>0</v>
      </c>
      <c r="R320" s="160">
        <f>Q320*H320</f>
        <v>0</v>
      </c>
      <c r="S320" s="160">
        <v>0</v>
      </c>
      <c r="T320" s="161">
        <f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62" t="s">
        <v>89</v>
      </c>
      <c r="AT320" s="162" t="s">
        <v>131</v>
      </c>
      <c r="AU320" s="162" t="s">
        <v>83</v>
      </c>
      <c r="AY320" s="17" t="s">
        <v>133</v>
      </c>
      <c r="BE320" s="163">
        <f>IF(N320="základní",J320,0)</f>
        <v>0</v>
      </c>
      <c r="BF320" s="163">
        <f>IF(N320="snížená",J320,0)</f>
        <v>0</v>
      </c>
      <c r="BG320" s="163">
        <f>IF(N320="zákl. přenesená",J320,0)</f>
        <v>0</v>
      </c>
      <c r="BH320" s="163">
        <f>IF(N320="sníž. přenesená",J320,0)</f>
        <v>0</v>
      </c>
      <c r="BI320" s="163">
        <f>IF(N320="nulová",J320,0)</f>
        <v>0</v>
      </c>
      <c r="BJ320" s="17" t="s">
        <v>79</v>
      </c>
      <c r="BK320" s="163">
        <f>ROUND(I320*H320,2)</f>
        <v>0</v>
      </c>
      <c r="BL320" s="17" t="s">
        <v>89</v>
      </c>
      <c r="BM320" s="162" t="s">
        <v>516</v>
      </c>
    </row>
    <row r="321" spans="1:65" s="10" customFormat="1" ht="10.199999999999999">
      <c r="B321" s="164"/>
      <c r="D321" s="165" t="s">
        <v>138</v>
      </c>
      <c r="E321" s="166" t="s">
        <v>1</v>
      </c>
      <c r="F321" s="167" t="s">
        <v>506</v>
      </c>
      <c r="H321" s="166" t="s">
        <v>1</v>
      </c>
      <c r="I321" s="168"/>
      <c r="L321" s="164"/>
      <c r="M321" s="169"/>
      <c r="N321" s="170"/>
      <c r="O321" s="170"/>
      <c r="P321" s="170"/>
      <c r="Q321" s="170"/>
      <c r="R321" s="170"/>
      <c r="S321" s="170"/>
      <c r="T321" s="171"/>
      <c r="AT321" s="166" t="s">
        <v>138</v>
      </c>
      <c r="AU321" s="166" t="s">
        <v>83</v>
      </c>
      <c r="AV321" s="10" t="s">
        <v>79</v>
      </c>
      <c r="AW321" s="10" t="s">
        <v>30</v>
      </c>
      <c r="AX321" s="10" t="s">
        <v>74</v>
      </c>
      <c r="AY321" s="166" t="s">
        <v>133</v>
      </c>
    </row>
    <row r="322" spans="1:65" s="11" customFormat="1" ht="10.199999999999999">
      <c r="B322" s="172"/>
      <c r="D322" s="165" t="s">
        <v>138</v>
      </c>
      <c r="E322" s="173" t="s">
        <v>1</v>
      </c>
      <c r="F322" s="174" t="s">
        <v>496</v>
      </c>
      <c r="H322" s="175">
        <v>1405</v>
      </c>
      <c r="I322" s="176"/>
      <c r="L322" s="172"/>
      <c r="M322" s="177"/>
      <c r="N322" s="178"/>
      <c r="O322" s="178"/>
      <c r="P322" s="178"/>
      <c r="Q322" s="178"/>
      <c r="R322" s="178"/>
      <c r="S322" s="178"/>
      <c r="T322" s="179"/>
      <c r="AT322" s="173" t="s">
        <v>138</v>
      </c>
      <c r="AU322" s="173" t="s">
        <v>83</v>
      </c>
      <c r="AV322" s="11" t="s">
        <v>83</v>
      </c>
      <c r="AW322" s="11" t="s">
        <v>30</v>
      </c>
      <c r="AX322" s="11" t="s">
        <v>74</v>
      </c>
      <c r="AY322" s="173" t="s">
        <v>133</v>
      </c>
    </row>
    <row r="323" spans="1:65" s="10" customFormat="1" ht="10.199999999999999">
      <c r="B323" s="164"/>
      <c r="D323" s="165" t="s">
        <v>138</v>
      </c>
      <c r="E323" s="166" t="s">
        <v>1</v>
      </c>
      <c r="F323" s="167" t="s">
        <v>517</v>
      </c>
      <c r="H323" s="166" t="s">
        <v>1</v>
      </c>
      <c r="I323" s="168"/>
      <c r="L323" s="164"/>
      <c r="M323" s="169"/>
      <c r="N323" s="170"/>
      <c r="O323" s="170"/>
      <c r="P323" s="170"/>
      <c r="Q323" s="170"/>
      <c r="R323" s="170"/>
      <c r="S323" s="170"/>
      <c r="T323" s="171"/>
      <c r="AT323" s="166" t="s">
        <v>138</v>
      </c>
      <c r="AU323" s="166" t="s">
        <v>83</v>
      </c>
      <c r="AV323" s="10" t="s">
        <v>79</v>
      </c>
      <c r="AW323" s="10" t="s">
        <v>30</v>
      </c>
      <c r="AX323" s="10" t="s">
        <v>74</v>
      </c>
      <c r="AY323" s="166" t="s">
        <v>133</v>
      </c>
    </row>
    <row r="324" spans="1:65" s="11" customFormat="1" ht="10.199999999999999">
      <c r="B324" s="172"/>
      <c r="D324" s="165" t="s">
        <v>138</v>
      </c>
      <c r="E324" s="173" t="s">
        <v>1</v>
      </c>
      <c r="F324" s="174" t="s">
        <v>489</v>
      </c>
      <c r="H324" s="175">
        <v>1181</v>
      </c>
      <c r="I324" s="176"/>
      <c r="L324" s="172"/>
      <c r="M324" s="177"/>
      <c r="N324" s="178"/>
      <c r="O324" s="178"/>
      <c r="P324" s="178"/>
      <c r="Q324" s="178"/>
      <c r="R324" s="178"/>
      <c r="S324" s="178"/>
      <c r="T324" s="179"/>
      <c r="AT324" s="173" t="s">
        <v>138</v>
      </c>
      <c r="AU324" s="173" t="s">
        <v>83</v>
      </c>
      <c r="AV324" s="11" t="s">
        <v>83</v>
      </c>
      <c r="AW324" s="11" t="s">
        <v>30</v>
      </c>
      <c r="AX324" s="11" t="s">
        <v>74</v>
      </c>
      <c r="AY324" s="173" t="s">
        <v>133</v>
      </c>
    </row>
    <row r="325" spans="1:65" s="10" customFormat="1" ht="10.199999999999999">
      <c r="B325" s="164"/>
      <c r="D325" s="165" t="s">
        <v>138</v>
      </c>
      <c r="E325" s="166" t="s">
        <v>1</v>
      </c>
      <c r="F325" s="167" t="s">
        <v>473</v>
      </c>
      <c r="H325" s="166" t="s">
        <v>1</v>
      </c>
      <c r="I325" s="168"/>
      <c r="L325" s="164"/>
      <c r="M325" s="169"/>
      <c r="N325" s="170"/>
      <c r="O325" s="170"/>
      <c r="P325" s="170"/>
      <c r="Q325" s="170"/>
      <c r="R325" s="170"/>
      <c r="S325" s="170"/>
      <c r="T325" s="171"/>
      <c r="AT325" s="166" t="s">
        <v>138</v>
      </c>
      <c r="AU325" s="166" t="s">
        <v>83</v>
      </c>
      <c r="AV325" s="10" t="s">
        <v>79</v>
      </c>
      <c r="AW325" s="10" t="s">
        <v>30</v>
      </c>
      <c r="AX325" s="10" t="s">
        <v>74</v>
      </c>
      <c r="AY325" s="166" t="s">
        <v>133</v>
      </c>
    </row>
    <row r="326" spans="1:65" s="11" customFormat="1" ht="10.199999999999999">
      <c r="B326" s="172"/>
      <c r="D326" s="165" t="s">
        <v>138</v>
      </c>
      <c r="E326" s="173" t="s">
        <v>1</v>
      </c>
      <c r="F326" s="174" t="s">
        <v>491</v>
      </c>
      <c r="H326" s="175">
        <v>3</v>
      </c>
      <c r="I326" s="176"/>
      <c r="L326" s="172"/>
      <c r="M326" s="177"/>
      <c r="N326" s="178"/>
      <c r="O326" s="178"/>
      <c r="P326" s="178"/>
      <c r="Q326" s="178"/>
      <c r="R326" s="178"/>
      <c r="S326" s="178"/>
      <c r="T326" s="179"/>
      <c r="AT326" s="173" t="s">
        <v>138</v>
      </c>
      <c r="AU326" s="173" t="s">
        <v>83</v>
      </c>
      <c r="AV326" s="11" t="s">
        <v>83</v>
      </c>
      <c r="AW326" s="11" t="s">
        <v>30</v>
      </c>
      <c r="AX326" s="11" t="s">
        <v>74</v>
      </c>
      <c r="AY326" s="173" t="s">
        <v>133</v>
      </c>
    </row>
    <row r="327" spans="1:65" s="12" customFormat="1" ht="10.199999999999999">
      <c r="B327" s="180"/>
      <c r="D327" s="165" t="s">
        <v>138</v>
      </c>
      <c r="E327" s="181" t="s">
        <v>1</v>
      </c>
      <c r="F327" s="182" t="s">
        <v>140</v>
      </c>
      <c r="H327" s="183">
        <v>2589</v>
      </c>
      <c r="I327" s="184"/>
      <c r="L327" s="180"/>
      <c r="M327" s="185"/>
      <c r="N327" s="186"/>
      <c r="O327" s="186"/>
      <c r="P327" s="186"/>
      <c r="Q327" s="186"/>
      <c r="R327" s="186"/>
      <c r="S327" s="186"/>
      <c r="T327" s="187"/>
      <c r="AT327" s="181" t="s">
        <v>138</v>
      </c>
      <c r="AU327" s="181" t="s">
        <v>83</v>
      </c>
      <c r="AV327" s="12" t="s">
        <v>89</v>
      </c>
      <c r="AW327" s="12" t="s">
        <v>30</v>
      </c>
      <c r="AX327" s="12" t="s">
        <v>79</v>
      </c>
      <c r="AY327" s="181" t="s">
        <v>133</v>
      </c>
    </row>
    <row r="328" spans="1:65" s="2" customFormat="1" ht="44.25" customHeight="1">
      <c r="A328" s="32"/>
      <c r="B328" s="130"/>
      <c r="C328" s="151" t="s">
        <v>518</v>
      </c>
      <c r="D328" s="151" t="s">
        <v>131</v>
      </c>
      <c r="E328" s="152" t="s">
        <v>519</v>
      </c>
      <c r="F328" s="153" t="s">
        <v>520</v>
      </c>
      <c r="G328" s="154" t="s">
        <v>185</v>
      </c>
      <c r="H328" s="155">
        <v>11</v>
      </c>
      <c r="I328" s="156"/>
      <c r="J328" s="157">
        <f>ROUND(I328*H328,2)</f>
        <v>0</v>
      </c>
      <c r="K328" s="153" t="s">
        <v>186</v>
      </c>
      <c r="L328" s="33"/>
      <c r="M328" s="158" t="s">
        <v>1</v>
      </c>
      <c r="N328" s="159" t="s">
        <v>39</v>
      </c>
      <c r="O328" s="58"/>
      <c r="P328" s="160">
        <f>O328*H328</f>
        <v>0</v>
      </c>
      <c r="Q328" s="160">
        <v>0.19536000000000001</v>
      </c>
      <c r="R328" s="160">
        <f>Q328*H328</f>
        <v>2.1489600000000002</v>
      </c>
      <c r="S328" s="160">
        <v>0</v>
      </c>
      <c r="T328" s="161">
        <f>S328*H328</f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62" t="s">
        <v>89</v>
      </c>
      <c r="AT328" s="162" t="s">
        <v>131</v>
      </c>
      <c r="AU328" s="162" t="s">
        <v>83</v>
      </c>
      <c r="AY328" s="17" t="s">
        <v>133</v>
      </c>
      <c r="BE328" s="163">
        <f>IF(N328="základní",J328,0)</f>
        <v>0</v>
      </c>
      <c r="BF328" s="163">
        <f>IF(N328="snížená",J328,0)</f>
        <v>0</v>
      </c>
      <c r="BG328" s="163">
        <f>IF(N328="zákl. přenesená",J328,0)</f>
        <v>0</v>
      </c>
      <c r="BH328" s="163">
        <f>IF(N328="sníž. přenesená",J328,0)</f>
        <v>0</v>
      </c>
      <c r="BI328" s="163">
        <f>IF(N328="nulová",J328,0)</f>
        <v>0</v>
      </c>
      <c r="BJ328" s="17" t="s">
        <v>79</v>
      </c>
      <c r="BK328" s="163">
        <f>ROUND(I328*H328,2)</f>
        <v>0</v>
      </c>
      <c r="BL328" s="17" t="s">
        <v>89</v>
      </c>
      <c r="BM328" s="162" t="s">
        <v>521</v>
      </c>
    </row>
    <row r="329" spans="1:65" s="10" customFormat="1" ht="10.199999999999999">
      <c r="B329" s="164"/>
      <c r="D329" s="165" t="s">
        <v>138</v>
      </c>
      <c r="E329" s="166" t="s">
        <v>1</v>
      </c>
      <c r="F329" s="167" t="s">
        <v>522</v>
      </c>
      <c r="H329" s="166" t="s">
        <v>1</v>
      </c>
      <c r="I329" s="168"/>
      <c r="L329" s="164"/>
      <c r="M329" s="169"/>
      <c r="N329" s="170"/>
      <c r="O329" s="170"/>
      <c r="P329" s="170"/>
      <c r="Q329" s="170"/>
      <c r="R329" s="170"/>
      <c r="S329" s="170"/>
      <c r="T329" s="171"/>
      <c r="AT329" s="166" t="s">
        <v>138</v>
      </c>
      <c r="AU329" s="166" t="s">
        <v>83</v>
      </c>
      <c r="AV329" s="10" t="s">
        <v>79</v>
      </c>
      <c r="AW329" s="10" t="s">
        <v>30</v>
      </c>
      <c r="AX329" s="10" t="s">
        <v>74</v>
      </c>
      <c r="AY329" s="166" t="s">
        <v>133</v>
      </c>
    </row>
    <row r="330" spans="1:65" s="11" customFormat="1" ht="10.199999999999999">
      <c r="B330" s="172"/>
      <c r="D330" s="165" t="s">
        <v>138</v>
      </c>
      <c r="E330" s="173" t="s">
        <v>1</v>
      </c>
      <c r="F330" s="174" t="s">
        <v>523</v>
      </c>
      <c r="H330" s="175">
        <v>11</v>
      </c>
      <c r="I330" s="176"/>
      <c r="L330" s="172"/>
      <c r="M330" s="177"/>
      <c r="N330" s="178"/>
      <c r="O330" s="178"/>
      <c r="P330" s="178"/>
      <c r="Q330" s="178"/>
      <c r="R330" s="178"/>
      <c r="S330" s="178"/>
      <c r="T330" s="179"/>
      <c r="AT330" s="173" t="s">
        <v>138</v>
      </c>
      <c r="AU330" s="173" t="s">
        <v>83</v>
      </c>
      <c r="AV330" s="11" t="s">
        <v>83</v>
      </c>
      <c r="AW330" s="11" t="s">
        <v>30</v>
      </c>
      <c r="AX330" s="11" t="s">
        <v>74</v>
      </c>
      <c r="AY330" s="173" t="s">
        <v>133</v>
      </c>
    </row>
    <row r="331" spans="1:65" s="12" customFormat="1" ht="10.199999999999999">
      <c r="B331" s="180"/>
      <c r="D331" s="165" t="s">
        <v>138</v>
      </c>
      <c r="E331" s="181" t="s">
        <v>1</v>
      </c>
      <c r="F331" s="182" t="s">
        <v>140</v>
      </c>
      <c r="H331" s="183">
        <v>11</v>
      </c>
      <c r="I331" s="184"/>
      <c r="L331" s="180"/>
      <c r="M331" s="185"/>
      <c r="N331" s="186"/>
      <c r="O331" s="186"/>
      <c r="P331" s="186"/>
      <c r="Q331" s="186"/>
      <c r="R331" s="186"/>
      <c r="S331" s="186"/>
      <c r="T331" s="187"/>
      <c r="AT331" s="181" t="s">
        <v>138</v>
      </c>
      <c r="AU331" s="181" t="s">
        <v>83</v>
      </c>
      <c r="AV331" s="12" t="s">
        <v>89</v>
      </c>
      <c r="AW331" s="12" t="s">
        <v>30</v>
      </c>
      <c r="AX331" s="12" t="s">
        <v>79</v>
      </c>
      <c r="AY331" s="181" t="s">
        <v>133</v>
      </c>
    </row>
    <row r="332" spans="1:65" s="2" customFormat="1" ht="16.5" customHeight="1">
      <c r="A332" s="32"/>
      <c r="B332" s="130"/>
      <c r="C332" s="216" t="s">
        <v>524</v>
      </c>
      <c r="D332" s="216" t="s">
        <v>295</v>
      </c>
      <c r="E332" s="217" t="s">
        <v>525</v>
      </c>
      <c r="F332" s="218" t="s">
        <v>834</v>
      </c>
      <c r="G332" s="219" t="s">
        <v>185</v>
      </c>
      <c r="H332" s="220">
        <v>11</v>
      </c>
      <c r="I332" s="221"/>
      <c r="J332" s="222">
        <f>ROUND(I332*H332,2)</f>
        <v>0</v>
      </c>
      <c r="K332" s="218" t="s">
        <v>186</v>
      </c>
      <c r="L332" s="223"/>
      <c r="M332" s="224" t="s">
        <v>1</v>
      </c>
      <c r="N332" s="225" t="s">
        <v>39</v>
      </c>
      <c r="O332" s="58"/>
      <c r="P332" s="160">
        <f>O332*H332</f>
        <v>0</v>
      </c>
      <c r="Q332" s="160">
        <v>0.222</v>
      </c>
      <c r="R332" s="160">
        <f>Q332*H332</f>
        <v>2.4420000000000002</v>
      </c>
      <c r="S332" s="160">
        <v>0</v>
      </c>
      <c r="T332" s="161">
        <f>S332*H332</f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62" t="s">
        <v>153</v>
      </c>
      <c r="AT332" s="162" t="s">
        <v>295</v>
      </c>
      <c r="AU332" s="162" t="s">
        <v>83</v>
      </c>
      <c r="AY332" s="17" t="s">
        <v>133</v>
      </c>
      <c r="BE332" s="163">
        <f>IF(N332="základní",J332,0)</f>
        <v>0</v>
      </c>
      <c r="BF332" s="163">
        <f>IF(N332="snížená",J332,0)</f>
        <v>0</v>
      </c>
      <c r="BG332" s="163">
        <f>IF(N332="zákl. přenesená",J332,0)</f>
        <v>0</v>
      </c>
      <c r="BH332" s="163">
        <f>IF(N332="sníž. přenesená",J332,0)</f>
        <v>0</v>
      </c>
      <c r="BI332" s="163">
        <f>IF(N332="nulová",J332,0)</f>
        <v>0</v>
      </c>
      <c r="BJ332" s="17" t="s">
        <v>79</v>
      </c>
      <c r="BK332" s="163">
        <f>ROUND(I332*H332,2)</f>
        <v>0</v>
      </c>
      <c r="BL332" s="17" t="s">
        <v>89</v>
      </c>
      <c r="BM332" s="162" t="s">
        <v>526</v>
      </c>
    </row>
    <row r="333" spans="1:65" s="2" customFormat="1" ht="66.75" customHeight="1">
      <c r="A333" s="32"/>
      <c r="B333" s="130"/>
      <c r="C333" s="151" t="s">
        <v>527</v>
      </c>
      <c r="D333" s="151" t="s">
        <v>131</v>
      </c>
      <c r="E333" s="152" t="s">
        <v>528</v>
      </c>
      <c r="F333" s="153" t="s">
        <v>529</v>
      </c>
      <c r="G333" s="154" t="s">
        <v>185</v>
      </c>
      <c r="H333" s="155">
        <v>1027</v>
      </c>
      <c r="I333" s="156"/>
      <c r="J333" s="157">
        <f>ROUND(I333*H333,2)</f>
        <v>0</v>
      </c>
      <c r="K333" s="153" t="s">
        <v>186</v>
      </c>
      <c r="L333" s="33"/>
      <c r="M333" s="158" t="s">
        <v>1</v>
      </c>
      <c r="N333" s="159" t="s">
        <v>39</v>
      </c>
      <c r="O333" s="58"/>
      <c r="P333" s="160">
        <f>O333*H333</f>
        <v>0</v>
      </c>
      <c r="Q333" s="160">
        <v>8.4250000000000005E-2</v>
      </c>
      <c r="R333" s="160">
        <f>Q333*H333</f>
        <v>86.524750000000012</v>
      </c>
      <c r="S333" s="160">
        <v>0</v>
      </c>
      <c r="T333" s="161">
        <f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62" t="s">
        <v>89</v>
      </c>
      <c r="AT333" s="162" t="s">
        <v>131</v>
      </c>
      <c r="AU333" s="162" t="s">
        <v>83</v>
      </c>
      <c r="AY333" s="17" t="s">
        <v>133</v>
      </c>
      <c r="BE333" s="163">
        <f>IF(N333="základní",J333,0)</f>
        <v>0</v>
      </c>
      <c r="BF333" s="163">
        <f>IF(N333="snížená",J333,0)</f>
        <v>0</v>
      </c>
      <c r="BG333" s="163">
        <f>IF(N333="zákl. přenesená",J333,0)</f>
        <v>0</v>
      </c>
      <c r="BH333" s="163">
        <f>IF(N333="sníž. přenesená",J333,0)</f>
        <v>0</v>
      </c>
      <c r="BI333" s="163">
        <f>IF(N333="nulová",J333,0)</f>
        <v>0</v>
      </c>
      <c r="BJ333" s="17" t="s">
        <v>79</v>
      </c>
      <c r="BK333" s="163">
        <f>ROUND(I333*H333,2)</f>
        <v>0</v>
      </c>
      <c r="BL333" s="17" t="s">
        <v>89</v>
      </c>
      <c r="BM333" s="162" t="s">
        <v>530</v>
      </c>
    </row>
    <row r="334" spans="1:65" s="10" customFormat="1" ht="10.199999999999999">
      <c r="B334" s="164"/>
      <c r="D334" s="165" t="s">
        <v>138</v>
      </c>
      <c r="E334" s="166" t="s">
        <v>1</v>
      </c>
      <c r="F334" s="167" t="s">
        <v>281</v>
      </c>
      <c r="H334" s="166" t="s">
        <v>1</v>
      </c>
      <c r="I334" s="168"/>
      <c r="L334" s="164"/>
      <c r="M334" s="169"/>
      <c r="N334" s="170"/>
      <c r="O334" s="170"/>
      <c r="P334" s="170"/>
      <c r="Q334" s="170"/>
      <c r="R334" s="170"/>
      <c r="S334" s="170"/>
      <c r="T334" s="171"/>
      <c r="AT334" s="166" t="s">
        <v>138</v>
      </c>
      <c r="AU334" s="166" t="s">
        <v>83</v>
      </c>
      <c r="AV334" s="10" t="s">
        <v>79</v>
      </c>
      <c r="AW334" s="10" t="s">
        <v>30</v>
      </c>
      <c r="AX334" s="10" t="s">
        <v>74</v>
      </c>
      <c r="AY334" s="166" t="s">
        <v>133</v>
      </c>
    </row>
    <row r="335" spans="1:65" s="10" customFormat="1" ht="10.199999999999999">
      <c r="B335" s="164"/>
      <c r="D335" s="165" t="s">
        <v>138</v>
      </c>
      <c r="E335" s="166" t="s">
        <v>1</v>
      </c>
      <c r="F335" s="167" t="s">
        <v>531</v>
      </c>
      <c r="H335" s="166" t="s">
        <v>1</v>
      </c>
      <c r="I335" s="168"/>
      <c r="L335" s="164"/>
      <c r="M335" s="169"/>
      <c r="N335" s="170"/>
      <c r="O335" s="170"/>
      <c r="P335" s="170"/>
      <c r="Q335" s="170"/>
      <c r="R335" s="170"/>
      <c r="S335" s="170"/>
      <c r="T335" s="171"/>
      <c r="AT335" s="166" t="s">
        <v>138</v>
      </c>
      <c r="AU335" s="166" t="s">
        <v>83</v>
      </c>
      <c r="AV335" s="10" t="s">
        <v>79</v>
      </c>
      <c r="AW335" s="10" t="s">
        <v>30</v>
      </c>
      <c r="AX335" s="10" t="s">
        <v>74</v>
      </c>
      <c r="AY335" s="166" t="s">
        <v>133</v>
      </c>
    </row>
    <row r="336" spans="1:65" s="11" customFormat="1" ht="10.199999999999999">
      <c r="B336" s="172"/>
      <c r="D336" s="165" t="s">
        <v>138</v>
      </c>
      <c r="E336" s="173" t="s">
        <v>1</v>
      </c>
      <c r="F336" s="174" t="s">
        <v>532</v>
      </c>
      <c r="H336" s="175">
        <v>941</v>
      </c>
      <c r="I336" s="176"/>
      <c r="L336" s="172"/>
      <c r="M336" s="177"/>
      <c r="N336" s="178"/>
      <c r="O336" s="178"/>
      <c r="P336" s="178"/>
      <c r="Q336" s="178"/>
      <c r="R336" s="178"/>
      <c r="S336" s="178"/>
      <c r="T336" s="179"/>
      <c r="AT336" s="173" t="s">
        <v>138</v>
      </c>
      <c r="AU336" s="173" t="s">
        <v>83</v>
      </c>
      <c r="AV336" s="11" t="s">
        <v>83</v>
      </c>
      <c r="AW336" s="11" t="s">
        <v>30</v>
      </c>
      <c r="AX336" s="11" t="s">
        <v>74</v>
      </c>
      <c r="AY336" s="173" t="s">
        <v>133</v>
      </c>
    </row>
    <row r="337" spans="1:65" s="10" customFormat="1" ht="10.199999999999999">
      <c r="B337" s="164"/>
      <c r="D337" s="165" t="s">
        <v>138</v>
      </c>
      <c r="E337" s="166" t="s">
        <v>1</v>
      </c>
      <c r="F337" s="167" t="s">
        <v>533</v>
      </c>
      <c r="H337" s="166" t="s">
        <v>1</v>
      </c>
      <c r="I337" s="168"/>
      <c r="L337" s="164"/>
      <c r="M337" s="169"/>
      <c r="N337" s="170"/>
      <c r="O337" s="170"/>
      <c r="P337" s="170"/>
      <c r="Q337" s="170"/>
      <c r="R337" s="170"/>
      <c r="S337" s="170"/>
      <c r="T337" s="171"/>
      <c r="AT337" s="166" t="s">
        <v>138</v>
      </c>
      <c r="AU337" s="166" t="s">
        <v>83</v>
      </c>
      <c r="AV337" s="10" t="s">
        <v>79</v>
      </c>
      <c r="AW337" s="10" t="s">
        <v>30</v>
      </c>
      <c r="AX337" s="10" t="s">
        <v>74</v>
      </c>
      <c r="AY337" s="166" t="s">
        <v>133</v>
      </c>
    </row>
    <row r="338" spans="1:65" s="11" customFormat="1" ht="10.199999999999999">
      <c r="B338" s="172"/>
      <c r="D338" s="165" t="s">
        <v>138</v>
      </c>
      <c r="E338" s="173" t="s">
        <v>1</v>
      </c>
      <c r="F338" s="174" t="s">
        <v>534</v>
      </c>
      <c r="H338" s="175">
        <v>42</v>
      </c>
      <c r="I338" s="176"/>
      <c r="L338" s="172"/>
      <c r="M338" s="177"/>
      <c r="N338" s="178"/>
      <c r="O338" s="178"/>
      <c r="P338" s="178"/>
      <c r="Q338" s="178"/>
      <c r="R338" s="178"/>
      <c r="S338" s="178"/>
      <c r="T338" s="179"/>
      <c r="AT338" s="173" t="s">
        <v>138</v>
      </c>
      <c r="AU338" s="173" t="s">
        <v>83</v>
      </c>
      <c r="AV338" s="11" t="s">
        <v>83</v>
      </c>
      <c r="AW338" s="11" t="s">
        <v>30</v>
      </c>
      <c r="AX338" s="11" t="s">
        <v>74</v>
      </c>
      <c r="AY338" s="173" t="s">
        <v>133</v>
      </c>
    </row>
    <row r="339" spans="1:65" s="10" customFormat="1" ht="10.199999999999999">
      <c r="B339" s="164"/>
      <c r="D339" s="165" t="s">
        <v>138</v>
      </c>
      <c r="E339" s="166" t="s">
        <v>1</v>
      </c>
      <c r="F339" s="167" t="s">
        <v>535</v>
      </c>
      <c r="H339" s="166" t="s">
        <v>1</v>
      </c>
      <c r="I339" s="168"/>
      <c r="L339" s="164"/>
      <c r="M339" s="169"/>
      <c r="N339" s="170"/>
      <c r="O339" s="170"/>
      <c r="P339" s="170"/>
      <c r="Q339" s="170"/>
      <c r="R339" s="170"/>
      <c r="S339" s="170"/>
      <c r="T339" s="171"/>
      <c r="AT339" s="166" t="s">
        <v>138</v>
      </c>
      <c r="AU339" s="166" t="s">
        <v>83</v>
      </c>
      <c r="AV339" s="10" t="s">
        <v>79</v>
      </c>
      <c r="AW339" s="10" t="s">
        <v>30</v>
      </c>
      <c r="AX339" s="10" t="s">
        <v>74</v>
      </c>
      <c r="AY339" s="166" t="s">
        <v>133</v>
      </c>
    </row>
    <row r="340" spans="1:65" s="11" customFormat="1" ht="10.199999999999999">
      <c r="B340" s="172"/>
      <c r="D340" s="165" t="s">
        <v>138</v>
      </c>
      <c r="E340" s="173" t="s">
        <v>1</v>
      </c>
      <c r="F340" s="174" t="s">
        <v>472</v>
      </c>
      <c r="H340" s="175">
        <v>25</v>
      </c>
      <c r="I340" s="176"/>
      <c r="L340" s="172"/>
      <c r="M340" s="177"/>
      <c r="N340" s="178"/>
      <c r="O340" s="178"/>
      <c r="P340" s="178"/>
      <c r="Q340" s="178"/>
      <c r="R340" s="178"/>
      <c r="S340" s="178"/>
      <c r="T340" s="179"/>
      <c r="AT340" s="173" t="s">
        <v>138</v>
      </c>
      <c r="AU340" s="173" t="s">
        <v>83</v>
      </c>
      <c r="AV340" s="11" t="s">
        <v>83</v>
      </c>
      <c r="AW340" s="11" t="s">
        <v>30</v>
      </c>
      <c r="AX340" s="11" t="s">
        <v>74</v>
      </c>
      <c r="AY340" s="173" t="s">
        <v>133</v>
      </c>
    </row>
    <row r="341" spans="1:65" s="10" customFormat="1" ht="10.199999999999999">
      <c r="B341" s="164"/>
      <c r="D341" s="165" t="s">
        <v>138</v>
      </c>
      <c r="E341" s="166" t="s">
        <v>1</v>
      </c>
      <c r="F341" s="167" t="s">
        <v>226</v>
      </c>
      <c r="H341" s="166" t="s">
        <v>1</v>
      </c>
      <c r="I341" s="168"/>
      <c r="L341" s="164"/>
      <c r="M341" s="169"/>
      <c r="N341" s="170"/>
      <c r="O341" s="170"/>
      <c r="P341" s="170"/>
      <c r="Q341" s="170"/>
      <c r="R341" s="170"/>
      <c r="S341" s="170"/>
      <c r="T341" s="171"/>
      <c r="AT341" s="166" t="s">
        <v>138</v>
      </c>
      <c r="AU341" s="166" t="s">
        <v>83</v>
      </c>
      <c r="AV341" s="10" t="s">
        <v>79</v>
      </c>
      <c r="AW341" s="10" t="s">
        <v>30</v>
      </c>
      <c r="AX341" s="10" t="s">
        <v>74</v>
      </c>
      <c r="AY341" s="166" t="s">
        <v>133</v>
      </c>
    </row>
    <row r="342" spans="1:65" s="10" customFormat="1" ht="10.199999999999999">
      <c r="B342" s="164"/>
      <c r="D342" s="165" t="s">
        <v>138</v>
      </c>
      <c r="E342" s="166" t="s">
        <v>1</v>
      </c>
      <c r="F342" s="167" t="s">
        <v>531</v>
      </c>
      <c r="H342" s="166" t="s">
        <v>1</v>
      </c>
      <c r="I342" s="168"/>
      <c r="L342" s="164"/>
      <c r="M342" s="169"/>
      <c r="N342" s="170"/>
      <c r="O342" s="170"/>
      <c r="P342" s="170"/>
      <c r="Q342" s="170"/>
      <c r="R342" s="170"/>
      <c r="S342" s="170"/>
      <c r="T342" s="171"/>
      <c r="AT342" s="166" t="s">
        <v>138</v>
      </c>
      <c r="AU342" s="166" t="s">
        <v>83</v>
      </c>
      <c r="AV342" s="10" t="s">
        <v>79</v>
      </c>
      <c r="AW342" s="10" t="s">
        <v>30</v>
      </c>
      <c r="AX342" s="10" t="s">
        <v>74</v>
      </c>
      <c r="AY342" s="166" t="s">
        <v>133</v>
      </c>
    </row>
    <row r="343" spans="1:65" s="11" customFormat="1" ht="10.199999999999999">
      <c r="B343" s="172"/>
      <c r="D343" s="165" t="s">
        <v>138</v>
      </c>
      <c r="E343" s="173" t="s">
        <v>1</v>
      </c>
      <c r="F343" s="174" t="s">
        <v>536</v>
      </c>
      <c r="H343" s="175">
        <v>15.4</v>
      </c>
      <c r="I343" s="176"/>
      <c r="L343" s="172"/>
      <c r="M343" s="177"/>
      <c r="N343" s="178"/>
      <c r="O343" s="178"/>
      <c r="P343" s="178"/>
      <c r="Q343" s="178"/>
      <c r="R343" s="178"/>
      <c r="S343" s="178"/>
      <c r="T343" s="179"/>
      <c r="AT343" s="173" t="s">
        <v>138</v>
      </c>
      <c r="AU343" s="173" t="s">
        <v>83</v>
      </c>
      <c r="AV343" s="11" t="s">
        <v>83</v>
      </c>
      <c r="AW343" s="11" t="s">
        <v>30</v>
      </c>
      <c r="AX343" s="11" t="s">
        <v>74</v>
      </c>
      <c r="AY343" s="173" t="s">
        <v>133</v>
      </c>
    </row>
    <row r="344" spans="1:65" s="10" customFormat="1" ht="10.199999999999999">
      <c r="B344" s="164"/>
      <c r="D344" s="165" t="s">
        <v>138</v>
      </c>
      <c r="E344" s="166" t="s">
        <v>1</v>
      </c>
      <c r="F344" s="167" t="s">
        <v>537</v>
      </c>
      <c r="H344" s="166" t="s">
        <v>1</v>
      </c>
      <c r="I344" s="168"/>
      <c r="L344" s="164"/>
      <c r="M344" s="169"/>
      <c r="N344" s="170"/>
      <c r="O344" s="170"/>
      <c r="P344" s="170"/>
      <c r="Q344" s="170"/>
      <c r="R344" s="170"/>
      <c r="S344" s="170"/>
      <c r="T344" s="171"/>
      <c r="AT344" s="166" t="s">
        <v>138</v>
      </c>
      <c r="AU344" s="166" t="s">
        <v>83</v>
      </c>
      <c r="AV344" s="10" t="s">
        <v>79</v>
      </c>
      <c r="AW344" s="10" t="s">
        <v>30</v>
      </c>
      <c r="AX344" s="10" t="s">
        <v>74</v>
      </c>
      <c r="AY344" s="166" t="s">
        <v>133</v>
      </c>
    </row>
    <row r="345" spans="1:65" s="11" customFormat="1" ht="10.199999999999999">
      <c r="B345" s="172"/>
      <c r="D345" s="165" t="s">
        <v>138</v>
      </c>
      <c r="E345" s="173" t="s">
        <v>1</v>
      </c>
      <c r="F345" s="174" t="s">
        <v>538</v>
      </c>
      <c r="H345" s="175">
        <v>3.6</v>
      </c>
      <c r="I345" s="176"/>
      <c r="L345" s="172"/>
      <c r="M345" s="177"/>
      <c r="N345" s="178"/>
      <c r="O345" s="178"/>
      <c r="P345" s="178"/>
      <c r="Q345" s="178"/>
      <c r="R345" s="178"/>
      <c r="S345" s="178"/>
      <c r="T345" s="179"/>
      <c r="AT345" s="173" t="s">
        <v>138</v>
      </c>
      <c r="AU345" s="173" t="s">
        <v>83</v>
      </c>
      <c r="AV345" s="11" t="s">
        <v>83</v>
      </c>
      <c r="AW345" s="11" t="s">
        <v>30</v>
      </c>
      <c r="AX345" s="11" t="s">
        <v>74</v>
      </c>
      <c r="AY345" s="173" t="s">
        <v>133</v>
      </c>
    </row>
    <row r="346" spans="1:65" s="12" customFormat="1" ht="10.199999999999999">
      <c r="B346" s="180"/>
      <c r="D346" s="165" t="s">
        <v>138</v>
      </c>
      <c r="E346" s="181" t="s">
        <v>1</v>
      </c>
      <c r="F346" s="182" t="s">
        <v>140</v>
      </c>
      <c r="H346" s="183">
        <v>1027</v>
      </c>
      <c r="I346" s="184"/>
      <c r="L346" s="180"/>
      <c r="M346" s="185"/>
      <c r="N346" s="186"/>
      <c r="O346" s="186"/>
      <c r="P346" s="186"/>
      <c r="Q346" s="186"/>
      <c r="R346" s="186"/>
      <c r="S346" s="186"/>
      <c r="T346" s="187"/>
      <c r="AT346" s="181" t="s">
        <v>138</v>
      </c>
      <c r="AU346" s="181" t="s">
        <v>83</v>
      </c>
      <c r="AV346" s="12" t="s">
        <v>89</v>
      </c>
      <c r="AW346" s="12" t="s">
        <v>30</v>
      </c>
      <c r="AX346" s="12" t="s">
        <v>79</v>
      </c>
      <c r="AY346" s="181" t="s">
        <v>133</v>
      </c>
    </row>
    <row r="347" spans="1:65" s="2" customFormat="1" ht="19.8" customHeight="1">
      <c r="A347" s="32"/>
      <c r="B347" s="130"/>
      <c r="C347" s="216" t="s">
        <v>539</v>
      </c>
      <c r="D347" s="216" t="s">
        <v>295</v>
      </c>
      <c r="E347" s="217" t="s">
        <v>540</v>
      </c>
      <c r="F347" s="218" t="s">
        <v>541</v>
      </c>
      <c r="G347" s="219" t="s">
        <v>185</v>
      </c>
      <c r="H347" s="220">
        <v>981.4</v>
      </c>
      <c r="I347" s="221"/>
      <c r="J347" s="222">
        <f>ROUND(I347*H347,2)</f>
        <v>0</v>
      </c>
      <c r="K347" s="218" t="s">
        <v>186</v>
      </c>
      <c r="L347" s="223"/>
      <c r="M347" s="224" t="s">
        <v>1</v>
      </c>
      <c r="N347" s="225" t="s">
        <v>39</v>
      </c>
      <c r="O347" s="58"/>
      <c r="P347" s="160">
        <f>O347*H347</f>
        <v>0</v>
      </c>
      <c r="Q347" s="160">
        <v>0.13100000000000001</v>
      </c>
      <c r="R347" s="160">
        <f>Q347*H347</f>
        <v>128.5634</v>
      </c>
      <c r="S347" s="160">
        <v>0</v>
      </c>
      <c r="T347" s="161">
        <f>S347*H347</f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62" t="s">
        <v>153</v>
      </c>
      <c r="AT347" s="162" t="s">
        <v>295</v>
      </c>
      <c r="AU347" s="162" t="s">
        <v>83</v>
      </c>
      <c r="AY347" s="17" t="s">
        <v>133</v>
      </c>
      <c r="BE347" s="163">
        <f>IF(N347="základní",J347,0)</f>
        <v>0</v>
      </c>
      <c r="BF347" s="163">
        <f>IF(N347="snížená",J347,0)</f>
        <v>0</v>
      </c>
      <c r="BG347" s="163">
        <f>IF(N347="zákl. přenesená",J347,0)</f>
        <v>0</v>
      </c>
      <c r="BH347" s="163">
        <f>IF(N347="sníž. přenesená",J347,0)</f>
        <v>0</v>
      </c>
      <c r="BI347" s="163">
        <f>IF(N347="nulová",J347,0)</f>
        <v>0</v>
      </c>
      <c r="BJ347" s="17" t="s">
        <v>79</v>
      </c>
      <c r="BK347" s="163">
        <f>ROUND(I347*H347,2)</f>
        <v>0</v>
      </c>
      <c r="BL347" s="17" t="s">
        <v>89</v>
      </c>
      <c r="BM347" s="162" t="s">
        <v>542</v>
      </c>
    </row>
    <row r="348" spans="1:65" s="11" customFormat="1" ht="10.199999999999999">
      <c r="B348" s="172"/>
      <c r="D348" s="165" t="s">
        <v>138</v>
      </c>
      <c r="E348" s="173" t="s">
        <v>1</v>
      </c>
      <c r="F348" s="174" t="s">
        <v>543</v>
      </c>
      <c r="H348" s="175">
        <v>981.4</v>
      </c>
      <c r="I348" s="176"/>
      <c r="L348" s="172"/>
      <c r="M348" s="177"/>
      <c r="N348" s="178"/>
      <c r="O348" s="178"/>
      <c r="P348" s="178"/>
      <c r="Q348" s="178"/>
      <c r="R348" s="178"/>
      <c r="S348" s="178"/>
      <c r="T348" s="179"/>
      <c r="AT348" s="173" t="s">
        <v>138</v>
      </c>
      <c r="AU348" s="173" t="s">
        <v>83</v>
      </c>
      <c r="AV348" s="11" t="s">
        <v>83</v>
      </c>
      <c r="AW348" s="11" t="s">
        <v>30</v>
      </c>
      <c r="AX348" s="11" t="s">
        <v>74</v>
      </c>
      <c r="AY348" s="173" t="s">
        <v>133</v>
      </c>
    </row>
    <row r="349" spans="1:65" s="12" customFormat="1" ht="10.199999999999999">
      <c r="B349" s="180"/>
      <c r="D349" s="165" t="s">
        <v>138</v>
      </c>
      <c r="E349" s="181" t="s">
        <v>1</v>
      </c>
      <c r="F349" s="182" t="s">
        <v>140</v>
      </c>
      <c r="H349" s="183">
        <v>981.4</v>
      </c>
      <c r="I349" s="184"/>
      <c r="L349" s="180"/>
      <c r="M349" s="185"/>
      <c r="N349" s="186"/>
      <c r="O349" s="186"/>
      <c r="P349" s="186"/>
      <c r="Q349" s="186"/>
      <c r="R349" s="186"/>
      <c r="S349" s="186"/>
      <c r="T349" s="187"/>
      <c r="AT349" s="181" t="s">
        <v>138</v>
      </c>
      <c r="AU349" s="181" t="s">
        <v>83</v>
      </c>
      <c r="AV349" s="12" t="s">
        <v>89</v>
      </c>
      <c r="AW349" s="12" t="s">
        <v>30</v>
      </c>
      <c r="AX349" s="12" t="s">
        <v>79</v>
      </c>
      <c r="AY349" s="181" t="s">
        <v>133</v>
      </c>
    </row>
    <row r="350" spans="1:65" s="2" customFormat="1" ht="24.6" customHeight="1">
      <c r="A350" s="32"/>
      <c r="B350" s="130"/>
      <c r="C350" s="216" t="s">
        <v>544</v>
      </c>
      <c r="D350" s="216" t="s">
        <v>295</v>
      </c>
      <c r="E350" s="217" t="s">
        <v>545</v>
      </c>
      <c r="F350" s="218" t="s">
        <v>546</v>
      </c>
      <c r="G350" s="219" t="s">
        <v>185</v>
      </c>
      <c r="H350" s="220">
        <v>3.6</v>
      </c>
      <c r="I350" s="221"/>
      <c r="J350" s="222">
        <f>ROUND(I350*H350,2)</f>
        <v>0</v>
      </c>
      <c r="K350" s="218" t="s">
        <v>186</v>
      </c>
      <c r="L350" s="223"/>
      <c r="M350" s="224" t="s">
        <v>1</v>
      </c>
      <c r="N350" s="225" t="s">
        <v>39</v>
      </c>
      <c r="O350" s="58"/>
      <c r="P350" s="160">
        <f>O350*H350</f>
        <v>0</v>
      </c>
      <c r="Q350" s="160">
        <v>0.13100000000000001</v>
      </c>
      <c r="R350" s="160">
        <f>Q350*H350</f>
        <v>0.47160000000000002</v>
      </c>
      <c r="S350" s="160">
        <v>0</v>
      </c>
      <c r="T350" s="161">
        <f>S350*H350</f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62" t="s">
        <v>153</v>
      </c>
      <c r="AT350" s="162" t="s">
        <v>295</v>
      </c>
      <c r="AU350" s="162" t="s">
        <v>83</v>
      </c>
      <c r="AY350" s="17" t="s">
        <v>133</v>
      </c>
      <c r="BE350" s="163">
        <f>IF(N350="základní",J350,0)</f>
        <v>0</v>
      </c>
      <c r="BF350" s="163">
        <f>IF(N350="snížená",J350,0)</f>
        <v>0</v>
      </c>
      <c r="BG350" s="163">
        <f>IF(N350="zákl. přenesená",J350,0)</f>
        <v>0</v>
      </c>
      <c r="BH350" s="163">
        <f>IF(N350="sníž. přenesená",J350,0)</f>
        <v>0</v>
      </c>
      <c r="BI350" s="163">
        <f>IF(N350="nulová",J350,0)</f>
        <v>0</v>
      </c>
      <c r="BJ350" s="17" t="s">
        <v>79</v>
      </c>
      <c r="BK350" s="163">
        <f>ROUND(I350*H350,2)</f>
        <v>0</v>
      </c>
      <c r="BL350" s="17" t="s">
        <v>89</v>
      </c>
      <c r="BM350" s="162" t="s">
        <v>547</v>
      </c>
    </row>
    <row r="351" spans="1:65" s="10" customFormat="1" ht="10.199999999999999">
      <c r="B351" s="164"/>
      <c r="D351" s="165" t="s">
        <v>138</v>
      </c>
      <c r="E351" s="166" t="s">
        <v>1</v>
      </c>
      <c r="F351" s="167" t="s">
        <v>548</v>
      </c>
      <c r="H351" s="166" t="s">
        <v>1</v>
      </c>
      <c r="I351" s="168"/>
      <c r="L351" s="164"/>
      <c r="M351" s="169"/>
      <c r="N351" s="170"/>
      <c r="O351" s="170"/>
      <c r="P351" s="170"/>
      <c r="Q351" s="170"/>
      <c r="R351" s="170"/>
      <c r="S351" s="170"/>
      <c r="T351" s="171"/>
      <c r="AT351" s="166" t="s">
        <v>138</v>
      </c>
      <c r="AU351" s="166" t="s">
        <v>83</v>
      </c>
      <c r="AV351" s="10" t="s">
        <v>79</v>
      </c>
      <c r="AW351" s="10" t="s">
        <v>30</v>
      </c>
      <c r="AX351" s="10" t="s">
        <v>74</v>
      </c>
      <c r="AY351" s="166" t="s">
        <v>133</v>
      </c>
    </row>
    <row r="352" spans="1:65" s="11" customFormat="1" ht="10.199999999999999">
      <c r="B352" s="172"/>
      <c r="D352" s="165" t="s">
        <v>138</v>
      </c>
      <c r="E352" s="173" t="s">
        <v>1</v>
      </c>
      <c r="F352" s="174" t="s">
        <v>538</v>
      </c>
      <c r="H352" s="175">
        <v>3.6</v>
      </c>
      <c r="I352" s="176"/>
      <c r="L352" s="172"/>
      <c r="M352" s="177"/>
      <c r="N352" s="178"/>
      <c r="O352" s="178"/>
      <c r="P352" s="178"/>
      <c r="Q352" s="178"/>
      <c r="R352" s="178"/>
      <c r="S352" s="178"/>
      <c r="T352" s="179"/>
      <c r="AT352" s="173" t="s">
        <v>138</v>
      </c>
      <c r="AU352" s="173" t="s">
        <v>83</v>
      </c>
      <c r="AV352" s="11" t="s">
        <v>83</v>
      </c>
      <c r="AW352" s="11" t="s">
        <v>30</v>
      </c>
      <c r="AX352" s="11" t="s">
        <v>74</v>
      </c>
      <c r="AY352" s="173" t="s">
        <v>133</v>
      </c>
    </row>
    <row r="353" spans="1:65" s="12" customFormat="1" ht="10.199999999999999">
      <c r="B353" s="180"/>
      <c r="D353" s="165" t="s">
        <v>138</v>
      </c>
      <c r="E353" s="181" t="s">
        <v>1</v>
      </c>
      <c r="F353" s="182" t="s">
        <v>140</v>
      </c>
      <c r="H353" s="183">
        <v>3.6</v>
      </c>
      <c r="I353" s="184"/>
      <c r="L353" s="180"/>
      <c r="M353" s="185"/>
      <c r="N353" s="186"/>
      <c r="O353" s="186"/>
      <c r="P353" s="186"/>
      <c r="Q353" s="186"/>
      <c r="R353" s="186"/>
      <c r="S353" s="186"/>
      <c r="T353" s="187"/>
      <c r="AT353" s="181" t="s">
        <v>138</v>
      </c>
      <c r="AU353" s="181" t="s">
        <v>83</v>
      </c>
      <c r="AV353" s="12" t="s">
        <v>89</v>
      </c>
      <c r="AW353" s="12" t="s">
        <v>30</v>
      </c>
      <c r="AX353" s="12" t="s">
        <v>79</v>
      </c>
      <c r="AY353" s="181" t="s">
        <v>133</v>
      </c>
    </row>
    <row r="354" spans="1:65" s="2" customFormat="1" ht="21.75" customHeight="1">
      <c r="A354" s="32"/>
      <c r="B354" s="130"/>
      <c r="C354" s="216" t="s">
        <v>549</v>
      </c>
      <c r="D354" s="216" t="s">
        <v>295</v>
      </c>
      <c r="E354" s="217" t="s">
        <v>550</v>
      </c>
      <c r="F354" s="218" t="s">
        <v>551</v>
      </c>
      <c r="G354" s="219" t="s">
        <v>185</v>
      </c>
      <c r="H354" s="220">
        <v>42</v>
      </c>
      <c r="I354" s="221"/>
      <c r="J354" s="222">
        <f>ROUND(I354*H354,2)</f>
        <v>0</v>
      </c>
      <c r="K354" s="218" t="s">
        <v>186</v>
      </c>
      <c r="L354" s="223"/>
      <c r="M354" s="224" t="s">
        <v>1</v>
      </c>
      <c r="N354" s="225" t="s">
        <v>39</v>
      </c>
      <c r="O354" s="58"/>
      <c r="P354" s="160">
        <f>O354*H354</f>
        <v>0</v>
      </c>
      <c r="Q354" s="160">
        <v>0.13100000000000001</v>
      </c>
      <c r="R354" s="160">
        <f>Q354*H354</f>
        <v>5.5020000000000007</v>
      </c>
      <c r="S354" s="160">
        <v>0</v>
      </c>
      <c r="T354" s="161">
        <f>S354*H354</f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62" t="s">
        <v>153</v>
      </c>
      <c r="AT354" s="162" t="s">
        <v>295</v>
      </c>
      <c r="AU354" s="162" t="s">
        <v>83</v>
      </c>
      <c r="AY354" s="17" t="s">
        <v>133</v>
      </c>
      <c r="BE354" s="163">
        <f>IF(N354="základní",J354,0)</f>
        <v>0</v>
      </c>
      <c r="BF354" s="163">
        <f>IF(N354="snížená",J354,0)</f>
        <v>0</v>
      </c>
      <c r="BG354" s="163">
        <f>IF(N354="zákl. přenesená",J354,0)</f>
        <v>0</v>
      </c>
      <c r="BH354" s="163">
        <f>IF(N354="sníž. přenesená",J354,0)</f>
        <v>0</v>
      </c>
      <c r="BI354" s="163">
        <f>IF(N354="nulová",J354,0)</f>
        <v>0</v>
      </c>
      <c r="BJ354" s="17" t="s">
        <v>79</v>
      </c>
      <c r="BK354" s="163">
        <f>ROUND(I354*H354,2)</f>
        <v>0</v>
      </c>
      <c r="BL354" s="17" t="s">
        <v>89</v>
      </c>
      <c r="BM354" s="162" t="s">
        <v>552</v>
      </c>
    </row>
    <row r="355" spans="1:65" s="2" customFormat="1" ht="66.75" customHeight="1">
      <c r="A355" s="32"/>
      <c r="B355" s="130"/>
      <c r="C355" s="151" t="s">
        <v>553</v>
      </c>
      <c r="D355" s="151" t="s">
        <v>131</v>
      </c>
      <c r="E355" s="152" t="s">
        <v>554</v>
      </c>
      <c r="F355" s="153" t="s">
        <v>555</v>
      </c>
      <c r="G355" s="154" t="s">
        <v>185</v>
      </c>
      <c r="H355" s="155">
        <v>677</v>
      </c>
      <c r="I355" s="156"/>
      <c r="J355" s="157">
        <f>ROUND(I355*H355,2)</f>
        <v>0</v>
      </c>
      <c r="K355" s="153" t="s">
        <v>186</v>
      </c>
      <c r="L355" s="33"/>
      <c r="M355" s="158" t="s">
        <v>1</v>
      </c>
      <c r="N355" s="159" t="s">
        <v>39</v>
      </c>
      <c r="O355" s="58"/>
      <c r="P355" s="160">
        <f>O355*H355</f>
        <v>0</v>
      </c>
      <c r="Q355" s="160">
        <v>8.5650000000000004E-2</v>
      </c>
      <c r="R355" s="160">
        <f>Q355*H355</f>
        <v>57.985050000000001</v>
      </c>
      <c r="S355" s="160">
        <v>0</v>
      </c>
      <c r="T355" s="161">
        <f>S355*H355</f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62" t="s">
        <v>89</v>
      </c>
      <c r="AT355" s="162" t="s">
        <v>131</v>
      </c>
      <c r="AU355" s="162" t="s">
        <v>83</v>
      </c>
      <c r="AY355" s="17" t="s">
        <v>133</v>
      </c>
      <c r="BE355" s="163">
        <f>IF(N355="základní",J355,0)</f>
        <v>0</v>
      </c>
      <c r="BF355" s="163">
        <f>IF(N355="snížená",J355,0)</f>
        <v>0</v>
      </c>
      <c r="BG355" s="163">
        <f>IF(N355="zákl. přenesená",J355,0)</f>
        <v>0</v>
      </c>
      <c r="BH355" s="163">
        <f>IF(N355="sníž. přenesená",J355,0)</f>
        <v>0</v>
      </c>
      <c r="BI355" s="163">
        <f>IF(N355="nulová",J355,0)</f>
        <v>0</v>
      </c>
      <c r="BJ355" s="17" t="s">
        <v>79</v>
      </c>
      <c r="BK355" s="163">
        <f>ROUND(I355*H355,2)</f>
        <v>0</v>
      </c>
      <c r="BL355" s="17" t="s">
        <v>89</v>
      </c>
      <c r="BM355" s="162" t="s">
        <v>556</v>
      </c>
    </row>
    <row r="356" spans="1:65" s="10" customFormat="1" ht="10.199999999999999">
      <c r="B356" s="164"/>
      <c r="D356" s="165" t="s">
        <v>138</v>
      </c>
      <c r="E356" s="166" t="s">
        <v>1</v>
      </c>
      <c r="F356" s="167" t="s">
        <v>557</v>
      </c>
      <c r="H356" s="166" t="s">
        <v>1</v>
      </c>
      <c r="I356" s="168"/>
      <c r="L356" s="164"/>
      <c r="M356" s="169"/>
      <c r="N356" s="170"/>
      <c r="O356" s="170"/>
      <c r="P356" s="170"/>
      <c r="Q356" s="170"/>
      <c r="R356" s="170"/>
      <c r="S356" s="170"/>
      <c r="T356" s="171"/>
      <c r="AT356" s="166" t="s">
        <v>138</v>
      </c>
      <c r="AU356" s="166" t="s">
        <v>83</v>
      </c>
      <c r="AV356" s="10" t="s">
        <v>79</v>
      </c>
      <c r="AW356" s="10" t="s">
        <v>30</v>
      </c>
      <c r="AX356" s="10" t="s">
        <v>74</v>
      </c>
      <c r="AY356" s="166" t="s">
        <v>133</v>
      </c>
    </row>
    <row r="357" spans="1:65" s="11" customFormat="1" ht="10.199999999999999">
      <c r="B357" s="172"/>
      <c r="D357" s="165" t="s">
        <v>138</v>
      </c>
      <c r="E357" s="173" t="s">
        <v>1</v>
      </c>
      <c r="F357" s="174" t="s">
        <v>558</v>
      </c>
      <c r="H357" s="175">
        <v>654</v>
      </c>
      <c r="I357" s="176"/>
      <c r="L357" s="172"/>
      <c r="M357" s="177"/>
      <c r="N357" s="178"/>
      <c r="O357" s="178"/>
      <c r="P357" s="178"/>
      <c r="Q357" s="178"/>
      <c r="R357" s="178"/>
      <c r="S357" s="178"/>
      <c r="T357" s="179"/>
      <c r="AT357" s="173" t="s">
        <v>138</v>
      </c>
      <c r="AU357" s="173" t="s">
        <v>83</v>
      </c>
      <c r="AV357" s="11" t="s">
        <v>83</v>
      </c>
      <c r="AW357" s="11" t="s">
        <v>30</v>
      </c>
      <c r="AX357" s="11" t="s">
        <v>74</v>
      </c>
      <c r="AY357" s="173" t="s">
        <v>133</v>
      </c>
    </row>
    <row r="358" spans="1:65" s="10" customFormat="1" ht="10.199999999999999">
      <c r="B358" s="164"/>
      <c r="D358" s="165" t="s">
        <v>138</v>
      </c>
      <c r="E358" s="166" t="s">
        <v>1</v>
      </c>
      <c r="F358" s="167" t="s">
        <v>559</v>
      </c>
      <c r="H358" s="166" t="s">
        <v>1</v>
      </c>
      <c r="I358" s="168"/>
      <c r="L358" s="164"/>
      <c r="M358" s="169"/>
      <c r="N358" s="170"/>
      <c r="O358" s="170"/>
      <c r="P358" s="170"/>
      <c r="Q358" s="170"/>
      <c r="R358" s="170"/>
      <c r="S358" s="170"/>
      <c r="T358" s="171"/>
      <c r="AT358" s="166" t="s">
        <v>138</v>
      </c>
      <c r="AU358" s="166" t="s">
        <v>83</v>
      </c>
      <c r="AV358" s="10" t="s">
        <v>79</v>
      </c>
      <c r="AW358" s="10" t="s">
        <v>30</v>
      </c>
      <c r="AX358" s="10" t="s">
        <v>74</v>
      </c>
      <c r="AY358" s="166" t="s">
        <v>133</v>
      </c>
    </row>
    <row r="359" spans="1:65" s="11" customFormat="1" ht="10.199999999999999">
      <c r="B359" s="172"/>
      <c r="D359" s="165" t="s">
        <v>138</v>
      </c>
      <c r="E359" s="173" t="s">
        <v>1</v>
      </c>
      <c r="F359" s="174" t="s">
        <v>483</v>
      </c>
      <c r="H359" s="175">
        <v>23</v>
      </c>
      <c r="I359" s="176"/>
      <c r="L359" s="172"/>
      <c r="M359" s="177"/>
      <c r="N359" s="178"/>
      <c r="O359" s="178"/>
      <c r="P359" s="178"/>
      <c r="Q359" s="178"/>
      <c r="R359" s="178"/>
      <c r="S359" s="178"/>
      <c r="T359" s="179"/>
      <c r="AT359" s="173" t="s">
        <v>138</v>
      </c>
      <c r="AU359" s="173" t="s">
        <v>83</v>
      </c>
      <c r="AV359" s="11" t="s">
        <v>83</v>
      </c>
      <c r="AW359" s="11" t="s">
        <v>30</v>
      </c>
      <c r="AX359" s="11" t="s">
        <v>74</v>
      </c>
      <c r="AY359" s="173" t="s">
        <v>133</v>
      </c>
    </row>
    <row r="360" spans="1:65" s="12" customFormat="1" ht="10.199999999999999">
      <c r="B360" s="180"/>
      <c r="D360" s="165" t="s">
        <v>138</v>
      </c>
      <c r="E360" s="181" t="s">
        <v>1</v>
      </c>
      <c r="F360" s="182" t="s">
        <v>140</v>
      </c>
      <c r="H360" s="183">
        <v>677</v>
      </c>
      <c r="I360" s="184"/>
      <c r="L360" s="180"/>
      <c r="M360" s="185"/>
      <c r="N360" s="186"/>
      <c r="O360" s="186"/>
      <c r="P360" s="186"/>
      <c r="Q360" s="186"/>
      <c r="R360" s="186"/>
      <c r="S360" s="186"/>
      <c r="T360" s="187"/>
      <c r="AT360" s="181" t="s">
        <v>138</v>
      </c>
      <c r="AU360" s="181" t="s">
        <v>83</v>
      </c>
      <c r="AV360" s="12" t="s">
        <v>89</v>
      </c>
      <c r="AW360" s="12" t="s">
        <v>30</v>
      </c>
      <c r="AX360" s="12" t="s">
        <v>79</v>
      </c>
      <c r="AY360" s="181" t="s">
        <v>133</v>
      </c>
    </row>
    <row r="361" spans="1:65" s="2" customFormat="1" ht="23.4" customHeight="1">
      <c r="A361" s="32"/>
      <c r="B361" s="130"/>
      <c r="C361" s="216" t="s">
        <v>560</v>
      </c>
      <c r="D361" s="216" t="s">
        <v>295</v>
      </c>
      <c r="E361" s="217" t="s">
        <v>561</v>
      </c>
      <c r="F361" s="218" t="s">
        <v>562</v>
      </c>
      <c r="G361" s="219" t="s">
        <v>185</v>
      </c>
      <c r="H361" s="220">
        <v>654</v>
      </c>
      <c r="I361" s="221"/>
      <c r="J361" s="222">
        <f>ROUND(I361*H361,2)</f>
        <v>0</v>
      </c>
      <c r="K361" s="218" t="s">
        <v>186</v>
      </c>
      <c r="L361" s="223"/>
      <c r="M361" s="224" t="s">
        <v>1</v>
      </c>
      <c r="N361" s="225" t="s">
        <v>39</v>
      </c>
      <c r="O361" s="58"/>
      <c r="P361" s="160">
        <f>O361*H361</f>
        <v>0</v>
      </c>
      <c r="Q361" s="160">
        <v>0.15</v>
      </c>
      <c r="R361" s="160">
        <f>Q361*H361</f>
        <v>98.1</v>
      </c>
      <c r="S361" s="160">
        <v>0</v>
      </c>
      <c r="T361" s="161">
        <f>S361*H361</f>
        <v>0</v>
      </c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162" t="s">
        <v>153</v>
      </c>
      <c r="AT361" s="162" t="s">
        <v>295</v>
      </c>
      <c r="AU361" s="162" t="s">
        <v>83</v>
      </c>
      <c r="AY361" s="17" t="s">
        <v>133</v>
      </c>
      <c r="BE361" s="163">
        <f>IF(N361="základní",J361,0)</f>
        <v>0</v>
      </c>
      <c r="BF361" s="163">
        <f>IF(N361="snížená",J361,0)</f>
        <v>0</v>
      </c>
      <c r="BG361" s="163">
        <f>IF(N361="zákl. přenesená",J361,0)</f>
        <v>0</v>
      </c>
      <c r="BH361" s="163">
        <f>IF(N361="sníž. přenesená",J361,0)</f>
        <v>0</v>
      </c>
      <c r="BI361" s="163">
        <f>IF(N361="nulová",J361,0)</f>
        <v>0</v>
      </c>
      <c r="BJ361" s="17" t="s">
        <v>79</v>
      </c>
      <c r="BK361" s="163">
        <f>ROUND(I361*H361,2)</f>
        <v>0</v>
      </c>
      <c r="BL361" s="17" t="s">
        <v>89</v>
      </c>
      <c r="BM361" s="162" t="s">
        <v>563</v>
      </c>
    </row>
    <row r="362" spans="1:65" s="15" customFormat="1" ht="22.8" customHeight="1">
      <c r="B362" s="203"/>
      <c r="D362" s="204" t="s">
        <v>73</v>
      </c>
      <c r="E362" s="214" t="s">
        <v>153</v>
      </c>
      <c r="F362" s="214" t="s">
        <v>564</v>
      </c>
      <c r="I362" s="206"/>
      <c r="J362" s="215">
        <f>BK362</f>
        <v>0</v>
      </c>
      <c r="L362" s="203"/>
      <c r="M362" s="208"/>
      <c r="N362" s="209"/>
      <c r="O362" s="209"/>
      <c r="P362" s="210">
        <f>SUM(P363:P382)</f>
        <v>0</v>
      </c>
      <c r="Q362" s="209"/>
      <c r="R362" s="210">
        <f>SUM(R363:R382)</f>
        <v>33.726120000000002</v>
      </c>
      <c r="S362" s="209"/>
      <c r="T362" s="211">
        <f>SUM(T363:T382)</f>
        <v>0</v>
      </c>
      <c r="AR362" s="204" t="s">
        <v>79</v>
      </c>
      <c r="AT362" s="212" t="s">
        <v>73</v>
      </c>
      <c r="AU362" s="212" t="s">
        <v>79</v>
      </c>
      <c r="AY362" s="204" t="s">
        <v>133</v>
      </c>
      <c r="BK362" s="213">
        <f>SUM(BK363:BK382)</f>
        <v>0</v>
      </c>
    </row>
    <row r="363" spans="1:65" s="2" customFormat="1" ht="16.5" customHeight="1">
      <c r="A363" s="32"/>
      <c r="B363" s="130"/>
      <c r="C363" s="151" t="s">
        <v>565</v>
      </c>
      <c r="D363" s="151" t="s">
        <v>131</v>
      </c>
      <c r="E363" s="152" t="s">
        <v>566</v>
      </c>
      <c r="F363" s="153" t="s">
        <v>567</v>
      </c>
      <c r="G363" s="154" t="s">
        <v>568</v>
      </c>
      <c r="H363" s="155">
        <v>13</v>
      </c>
      <c r="I363" s="156"/>
      <c r="J363" s="157">
        <f t="shared" ref="J363:J369" si="5">ROUND(I363*H363,2)</f>
        <v>0</v>
      </c>
      <c r="K363" s="153" t="s">
        <v>186</v>
      </c>
      <c r="L363" s="33"/>
      <c r="M363" s="158" t="s">
        <v>1</v>
      </c>
      <c r="N363" s="159" t="s">
        <v>39</v>
      </c>
      <c r="O363" s="58"/>
      <c r="P363" s="160">
        <f t="shared" ref="P363:P369" si="6">O363*H363</f>
        <v>0</v>
      </c>
      <c r="Q363" s="160">
        <v>0</v>
      </c>
      <c r="R363" s="160">
        <f t="shared" ref="R363:R369" si="7">Q363*H363</f>
        <v>0</v>
      </c>
      <c r="S363" s="160">
        <v>0</v>
      </c>
      <c r="T363" s="161">
        <f t="shared" ref="T363:T369" si="8">S363*H363</f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62" t="s">
        <v>89</v>
      </c>
      <c r="AT363" s="162" t="s">
        <v>131</v>
      </c>
      <c r="AU363" s="162" t="s">
        <v>83</v>
      </c>
      <c r="AY363" s="17" t="s">
        <v>133</v>
      </c>
      <c r="BE363" s="163">
        <f t="shared" ref="BE363:BE369" si="9">IF(N363="základní",J363,0)</f>
        <v>0</v>
      </c>
      <c r="BF363" s="163">
        <f t="shared" ref="BF363:BF369" si="10">IF(N363="snížená",J363,0)</f>
        <v>0</v>
      </c>
      <c r="BG363" s="163">
        <f t="shared" ref="BG363:BG369" si="11">IF(N363="zákl. přenesená",J363,0)</f>
        <v>0</v>
      </c>
      <c r="BH363" s="163">
        <f t="shared" ref="BH363:BH369" si="12">IF(N363="sníž. přenesená",J363,0)</f>
        <v>0</v>
      </c>
      <c r="BI363" s="163">
        <f t="shared" ref="BI363:BI369" si="13">IF(N363="nulová",J363,0)</f>
        <v>0</v>
      </c>
      <c r="BJ363" s="17" t="s">
        <v>79</v>
      </c>
      <c r="BK363" s="163">
        <f t="shared" ref="BK363:BK369" si="14">ROUND(I363*H363,2)</f>
        <v>0</v>
      </c>
      <c r="BL363" s="17" t="s">
        <v>89</v>
      </c>
      <c r="BM363" s="162" t="s">
        <v>569</v>
      </c>
    </row>
    <row r="364" spans="1:65" s="2" customFormat="1" ht="33" customHeight="1">
      <c r="A364" s="32"/>
      <c r="B364" s="130"/>
      <c r="C364" s="151" t="s">
        <v>570</v>
      </c>
      <c r="D364" s="151" t="s">
        <v>131</v>
      </c>
      <c r="E364" s="152" t="s">
        <v>571</v>
      </c>
      <c r="F364" s="153" t="s">
        <v>572</v>
      </c>
      <c r="G364" s="154" t="s">
        <v>215</v>
      </c>
      <c r="H364" s="155">
        <v>10</v>
      </c>
      <c r="I364" s="156"/>
      <c r="J364" s="157">
        <f t="shared" si="5"/>
        <v>0</v>
      </c>
      <c r="K364" s="153" t="s">
        <v>186</v>
      </c>
      <c r="L364" s="33"/>
      <c r="M364" s="158" t="s">
        <v>1</v>
      </c>
      <c r="N364" s="159" t="s">
        <v>39</v>
      </c>
      <c r="O364" s="58"/>
      <c r="P364" s="160">
        <f t="shared" si="6"/>
        <v>0</v>
      </c>
      <c r="Q364" s="160">
        <v>1.0000000000000001E-5</v>
      </c>
      <c r="R364" s="160">
        <f t="shared" si="7"/>
        <v>1E-4</v>
      </c>
      <c r="S364" s="160">
        <v>0</v>
      </c>
      <c r="T364" s="161">
        <f t="shared" si="8"/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62" t="s">
        <v>89</v>
      </c>
      <c r="AT364" s="162" t="s">
        <v>131</v>
      </c>
      <c r="AU364" s="162" t="s">
        <v>83</v>
      </c>
      <c r="AY364" s="17" t="s">
        <v>133</v>
      </c>
      <c r="BE364" s="163">
        <f t="shared" si="9"/>
        <v>0</v>
      </c>
      <c r="BF364" s="163">
        <f t="shared" si="10"/>
        <v>0</v>
      </c>
      <c r="BG364" s="163">
        <f t="shared" si="11"/>
        <v>0</v>
      </c>
      <c r="BH364" s="163">
        <f t="shared" si="12"/>
        <v>0</v>
      </c>
      <c r="BI364" s="163">
        <f t="shared" si="13"/>
        <v>0</v>
      </c>
      <c r="BJ364" s="17" t="s">
        <v>79</v>
      </c>
      <c r="BK364" s="163">
        <f t="shared" si="14"/>
        <v>0</v>
      </c>
      <c r="BL364" s="17" t="s">
        <v>89</v>
      </c>
      <c r="BM364" s="162" t="s">
        <v>573</v>
      </c>
    </row>
    <row r="365" spans="1:65" s="2" customFormat="1" ht="16.5" customHeight="1">
      <c r="A365" s="32"/>
      <c r="B365" s="130"/>
      <c r="C365" s="216" t="s">
        <v>574</v>
      </c>
      <c r="D365" s="216" t="s">
        <v>295</v>
      </c>
      <c r="E365" s="217" t="s">
        <v>575</v>
      </c>
      <c r="F365" s="218" t="s">
        <v>576</v>
      </c>
      <c r="G365" s="219" t="s">
        <v>215</v>
      </c>
      <c r="H365" s="220">
        <v>10</v>
      </c>
      <c r="I365" s="221"/>
      <c r="J365" s="222">
        <f t="shared" si="5"/>
        <v>0</v>
      </c>
      <c r="K365" s="218" t="s">
        <v>186</v>
      </c>
      <c r="L365" s="223"/>
      <c r="M365" s="224" t="s">
        <v>1</v>
      </c>
      <c r="N365" s="225" t="s">
        <v>39</v>
      </c>
      <c r="O365" s="58"/>
      <c r="P365" s="160">
        <f t="shared" si="6"/>
        <v>0</v>
      </c>
      <c r="Q365" s="160">
        <v>2.5899999999999999E-3</v>
      </c>
      <c r="R365" s="160">
        <f t="shared" si="7"/>
        <v>2.5899999999999999E-2</v>
      </c>
      <c r="S365" s="160">
        <v>0</v>
      </c>
      <c r="T365" s="161">
        <f t="shared" si="8"/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62" t="s">
        <v>153</v>
      </c>
      <c r="AT365" s="162" t="s">
        <v>295</v>
      </c>
      <c r="AU365" s="162" t="s">
        <v>83</v>
      </c>
      <c r="AY365" s="17" t="s">
        <v>133</v>
      </c>
      <c r="BE365" s="163">
        <f t="shared" si="9"/>
        <v>0</v>
      </c>
      <c r="BF365" s="163">
        <f t="shared" si="10"/>
        <v>0</v>
      </c>
      <c r="BG365" s="163">
        <f t="shared" si="11"/>
        <v>0</v>
      </c>
      <c r="BH365" s="163">
        <f t="shared" si="12"/>
        <v>0</v>
      </c>
      <c r="BI365" s="163">
        <f t="shared" si="13"/>
        <v>0</v>
      </c>
      <c r="BJ365" s="17" t="s">
        <v>79</v>
      </c>
      <c r="BK365" s="163">
        <f t="shared" si="14"/>
        <v>0</v>
      </c>
      <c r="BL365" s="17" t="s">
        <v>89</v>
      </c>
      <c r="BM365" s="162" t="s">
        <v>577</v>
      </c>
    </row>
    <row r="366" spans="1:65" s="2" customFormat="1" ht="33" customHeight="1">
      <c r="A366" s="32"/>
      <c r="B366" s="130"/>
      <c r="C366" s="151" t="s">
        <v>578</v>
      </c>
      <c r="D366" s="151" t="s">
        <v>131</v>
      </c>
      <c r="E366" s="152" t="s">
        <v>579</v>
      </c>
      <c r="F366" s="153" t="s">
        <v>580</v>
      </c>
      <c r="G366" s="154" t="s">
        <v>581</v>
      </c>
      <c r="H366" s="155">
        <v>13</v>
      </c>
      <c r="I366" s="156"/>
      <c r="J366" s="157">
        <f t="shared" si="5"/>
        <v>0</v>
      </c>
      <c r="K366" s="153" t="s">
        <v>186</v>
      </c>
      <c r="L366" s="33"/>
      <c r="M366" s="158" t="s">
        <v>1</v>
      </c>
      <c r="N366" s="159" t="s">
        <v>39</v>
      </c>
      <c r="O366" s="58"/>
      <c r="P366" s="160">
        <f t="shared" si="6"/>
        <v>0</v>
      </c>
      <c r="Q366" s="160">
        <v>0</v>
      </c>
      <c r="R366" s="160">
        <f t="shared" si="7"/>
        <v>0</v>
      </c>
      <c r="S366" s="160">
        <v>0</v>
      </c>
      <c r="T366" s="161">
        <f t="shared" si="8"/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62" t="s">
        <v>89</v>
      </c>
      <c r="AT366" s="162" t="s">
        <v>131</v>
      </c>
      <c r="AU366" s="162" t="s">
        <v>83</v>
      </c>
      <c r="AY366" s="17" t="s">
        <v>133</v>
      </c>
      <c r="BE366" s="163">
        <f t="shared" si="9"/>
        <v>0</v>
      </c>
      <c r="BF366" s="163">
        <f t="shared" si="10"/>
        <v>0</v>
      </c>
      <c r="BG366" s="163">
        <f t="shared" si="11"/>
        <v>0</v>
      </c>
      <c r="BH366" s="163">
        <f t="shared" si="12"/>
        <v>0</v>
      </c>
      <c r="BI366" s="163">
        <f t="shared" si="13"/>
        <v>0</v>
      </c>
      <c r="BJ366" s="17" t="s">
        <v>79</v>
      </c>
      <c r="BK366" s="163">
        <f t="shared" si="14"/>
        <v>0</v>
      </c>
      <c r="BL366" s="17" t="s">
        <v>89</v>
      </c>
      <c r="BM366" s="162" t="s">
        <v>582</v>
      </c>
    </row>
    <row r="367" spans="1:65" s="2" customFormat="1" ht="16.5" customHeight="1">
      <c r="A367" s="32"/>
      <c r="B367" s="130"/>
      <c r="C367" s="216" t="s">
        <v>583</v>
      </c>
      <c r="D367" s="216" t="s">
        <v>295</v>
      </c>
      <c r="E367" s="217" t="s">
        <v>584</v>
      </c>
      <c r="F367" s="218" t="s">
        <v>585</v>
      </c>
      <c r="G367" s="219" t="s">
        <v>581</v>
      </c>
      <c r="H367" s="220">
        <v>13</v>
      </c>
      <c r="I367" s="221"/>
      <c r="J367" s="222">
        <f t="shared" si="5"/>
        <v>0</v>
      </c>
      <c r="K367" s="218" t="s">
        <v>186</v>
      </c>
      <c r="L367" s="223"/>
      <c r="M367" s="224" t="s">
        <v>1</v>
      </c>
      <c r="N367" s="225" t="s">
        <v>39</v>
      </c>
      <c r="O367" s="58"/>
      <c r="P367" s="160">
        <f t="shared" si="6"/>
        <v>0</v>
      </c>
      <c r="Q367" s="160">
        <v>8.0000000000000004E-4</v>
      </c>
      <c r="R367" s="160">
        <f t="shared" si="7"/>
        <v>1.0400000000000001E-2</v>
      </c>
      <c r="S367" s="160">
        <v>0</v>
      </c>
      <c r="T367" s="161">
        <f t="shared" si="8"/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62" t="s">
        <v>153</v>
      </c>
      <c r="AT367" s="162" t="s">
        <v>295</v>
      </c>
      <c r="AU367" s="162" t="s">
        <v>83</v>
      </c>
      <c r="AY367" s="17" t="s">
        <v>133</v>
      </c>
      <c r="BE367" s="163">
        <f t="shared" si="9"/>
        <v>0</v>
      </c>
      <c r="BF367" s="163">
        <f t="shared" si="10"/>
        <v>0</v>
      </c>
      <c r="BG367" s="163">
        <f t="shared" si="11"/>
        <v>0</v>
      </c>
      <c r="BH367" s="163">
        <f t="shared" si="12"/>
        <v>0</v>
      </c>
      <c r="BI367" s="163">
        <f t="shared" si="13"/>
        <v>0</v>
      </c>
      <c r="BJ367" s="17" t="s">
        <v>79</v>
      </c>
      <c r="BK367" s="163">
        <f t="shared" si="14"/>
        <v>0</v>
      </c>
      <c r="BL367" s="17" t="s">
        <v>89</v>
      </c>
      <c r="BM367" s="162" t="s">
        <v>586</v>
      </c>
    </row>
    <row r="368" spans="1:65" s="2" customFormat="1" ht="21.75" customHeight="1">
      <c r="A368" s="32"/>
      <c r="B368" s="130"/>
      <c r="C368" s="151" t="s">
        <v>587</v>
      </c>
      <c r="D368" s="151" t="s">
        <v>131</v>
      </c>
      <c r="E368" s="152" t="s">
        <v>588</v>
      </c>
      <c r="F368" s="153" t="s">
        <v>589</v>
      </c>
      <c r="G368" s="154" t="s">
        <v>581</v>
      </c>
      <c r="H368" s="155">
        <v>13</v>
      </c>
      <c r="I368" s="156"/>
      <c r="J368" s="157">
        <f t="shared" si="5"/>
        <v>0</v>
      </c>
      <c r="K368" s="153" t="s">
        <v>186</v>
      </c>
      <c r="L368" s="33"/>
      <c r="M368" s="158" t="s">
        <v>1</v>
      </c>
      <c r="N368" s="159" t="s">
        <v>39</v>
      </c>
      <c r="O368" s="58"/>
      <c r="P368" s="160">
        <f t="shared" si="6"/>
        <v>0</v>
      </c>
      <c r="Q368" s="160">
        <v>0.34089999999999998</v>
      </c>
      <c r="R368" s="160">
        <f t="shared" si="7"/>
        <v>4.4316999999999993</v>
      </c>
      <c r="S368" s="160">
        <v>0</v>
      </c>
      <c r="T368" s="161">
        <f t="shared" si="8"/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62" t="s">
        <v>89</v>
      </c>
      <c r="AT368" s="162" t="s">
        <v>131</v>
      </c>
      <c r="AU368" s="162" t="s">
        <v>83</v>
      </c>
      <c r="AY368" s="17" t="s">
        <v>133</v>
      </c>
      <c r="BE368" s="163">
        <f t="shared" si="9"/>
        <v>0</v>
      </c>
      <c r="BF368" s="163">
        <f t="shared" si="10"/>
        <v>0</v>
      </c>
      <c r="BG368" s="163">
        <f t="shared" si="11"/>
        <v>0</v>
      </c>
      <c r="BH368" s="163">
        <f t="shared" si="12"/>
        <v>0</v>
      </c>
      <c r="BI368" s="163">
        <f t="shared" si="13"/>
        <v>0</v>
      </c>
      <c r="BJ368" s="17" t="s">
        <v>79</v>
      </c>
      <c r="BK368" s="163">
        <f t="shared" si="14"/>
        <v>0</v>
      </c>
      <c r="BL368" s="17" t="s">
        <v>89</v>
      </c>
      <c r="BM368" s="162" t="s">
        <v>590</v>
      </c>
    </row>
    <row r="369" spans="1:65" s="2" customFormat="1" ht="21.75" customHeight="1">
      <c r="A369" s="32"/>
      <c r="B369" s="130"/>
      <c r="C369" s="151" t="s">
        <v>591</v>
      </c>
      <c r="D369" s="151" t="s">
        <v>131</v>
      </c>
      <c r="E369" s="152" t="s">
        <v>592</v>
      </c>
      <c r="F369" s="153" t="s">
        <v>593</v>
      </c>
      <c r="G369" s="154" t="s">
        <v>581</v>
      </c>
      <c r="H369" s="155">
        <v>4</v>
      </c>
      <c r="I369" s="156"/>
      <c r="J369" s="157">
        <f t="shared" si="5"/>
        <v>0</v>
      </c>
      <c r="K369" s="153" t="s">
        <v>186</v>
      </c>
      <c r="L369" s="33"/>
      <c r="M369" s="158" t="s">
        <v>1</v>
      </c>
      <c r="N369" s="159" t="s">
        <v>39</v>
      </c>
      <c r="O369" s="58"/>
      <c r="P369" s="160">
        <f t="shared" si="6"/>
        <v>0</v>
      </c>
      <c r="Q369" s="160">
        <v>7.0200000000000002E-3</v>
      </c>
      <c r="R369" s="160">
        <f t="shared" si="7"/>
        <v>2.8080000000000001E-2</v>
      </c>
      <c r="S369" s="160">
        <v>0</v>
      </c>
      <c r="T369" s="161">
        <f t="shared" si="8"/>
        <v>0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62" t="s">
        <v>89</v>
      </c>
      <c r="AT369" s="162" t="s">
        <v>131</v>
      </c>
      <c r="AU369" s="162" t="s">
        <v>83</v>
      </c>
      <c r="AY369" s="17" t="s">
        <v>133</v>
      </c>
      <c r="BE369" s="163">
        <f t="shared" si="9"/>
        <v>0</v>
      </c>
      <c r="BF369" s="163">
        <f t="shared" si="10"/>
        <v>0</v>
      </c>
      <c r="BG369" s="163">
        <f t="shared" si="11"/>
        <v>0</v>
      </c>
      <c r="BH369" s="163">
        <f t="shared" si="12"/>
        <v>0</v>
      </c>
      <c r="BI369" s="163">
        <f t="shared" si="13"/>
        <v>0</v>
      </c>
      <c r="BJ369" s="17" t="s">
        <v>79</v>
      </c>
      <c r="BK369" s="163">
        <f t="shared" si="14"/>
        <v>0</v>
      </c>
      <c r="BL369" s="17" t="s">
        <v>89</v>
      </c>
      <c r="BM369" s="162" t="s">
        <v>595</v>
      </c>
    </row>
    <row r="370" spans="1:65" s="10" customFormat="1" ht="10.199999999999999">
      <c r="B370" s="164"/>
      <c r="D370" s="165" t="s">
        <v>138</v>
      </c>
      <c r="E370" s="166" t="s">
        <v>1</v>
      </c>
      <c r="F370" s="167" t="s">
        <v>596</v>
      </c>
      <c r="H370" s="166" t="s">
        <v>1</v>
      </c>
      <c r="I370" s="168"/>
      <c r="L370" s="164"/>
      <c r="M370" s="169"/>
      <c r="N370" s="170"/>
      <c r="O370" s="170"/>
      <c r="P370" s="170"/>
      <c r="Q370" s="170"/>
      <c r="R370" s="170"/>
      <c r="S370" s="170"/>
      <c r="T370" s="171"/>
      <c r="AT370" s="166" t="s">
        <v>138</v>
      </c>
      <c r="AU370" s="166" t="s">
        <v>83</v>
      </c>
      <c r="AV370" s="10" t="s">
        <v>79</v>
      </c>
      <c r="AW370" s="10" t="s">
        <v>30</v>
      </c>
      <c r="AX370" s="10" t="s">
        <v>74</v>
      </c>
      <c r="AY370" s="166" t="s">
        <v>133</v>
      </c>
    </row>
    <row r="371" spans="1:65" s="11" customFormat="1" ht="10.199999999999999">
      <c r="B371" s="172"/>
      <c r="D371" s="165" t="s">
        <v>138</v>
      </c>
      <c r="E371" s="173" t="s">
        <v>1</v>
      </c>
      <c r="F371" s="174" t="s">
        <v>89</v>
      </c>
      <c r="H371" s="175">
        <v>4</v>
      </c>
      <c r="I371" s="176"/>
      <c r="L371" s="172"/>
      <c r="M371" s="177"/>
      <c r="N371" s="178"/>
      <c r="O371" s="178"/>
      <c r="P371" s="178"/>
      <c r="Q371" s="178"/>
      <c r="R371" s="178"/>
      <c r="S371" s="178"/>
      <c r="T371" s="179"/>
      <c r="AT371" s="173" t="s">
        <v>138</v>
      </c>
      <c r="AU371" s="173" t="s">
        <v>83</v>
      </c>
      <c r="AV371" s="11" t="s">
        <v>83</v>
      </c>
      <c r="AW371" s="11" t="s">
        <v>30</v>
      </c>
      <c r="AX371" s="11" t="s">
        <v>74</v>
      </c>
      <c r="AY371" s="173" t="s">
        <v>133</v>
      </c>
    </row>
    <row r="372" spans="1:65" s="12" customFormat="1" ht="10.199999999999999">
      <c r="B372" s="180"/>
      <c r="D372" s="165" t="s">
        <v>138</v>
      </c>
      <c r="E372" s="181" t="s">
        <v>1</v>
      </c>
      <c r="F372" s="182" t="s">
        <v>140</v>
      </c>
      <c r="H372" s="183">
        <v>4</v>
      </c>
      <c r="I372" s="184"/>
      <c r="L372" s="180"/>
      <c r="M372" s="185"/>
      <c r="N372" s="186"/>
      <c r="O372" s="186"/>
      <c r="P372" s="186"/>
      <c r="Q372" s="186"/>
      <c r="R372" s="186"/>
      <c r="S372" s="186"/>
      <c r="T372" s="187"/>
      <c r="AT372" s="181" t="s">
        <v>138</v>
      </c>
      <c r="AU372" s="181" t="s">
        <v>83</v>
      </c>
      <c r="AV372" s="12" t="s">
        <v>89</v>
      </c>
      <c r="AW372" s="12" t="s">
        <v>30</v>
      </c>
      <c r="AX372" s="12" t="s">
        <v>79</v>
      </c>
      <c r="AY372" s="181" t="s">
        <v>133</v>
      </c>
    </row>
    <row r="373" spans="1:65" s="2" customFormat="1" ht="21.75" customHeight="1">
      <c r="A373" s="32"/>
      <c r="B373" s="130"/>
      <c r="C373" s="216" t="s">
        <v>597</v>
      </c>
      <c r="D373" s="216" t="s">
        <v>295</v>
      </c>
      <c r="E373" s="217" t="s">
        <v>598</v>
      </c>
      <c r="F373" s="218" t="s">
        <v>599</v>
      </c>
      <c r="G373" s="219" t="s">
        <v>581</v>
      </c>
      <c r="H373" s="220">
        <v>4</v>
      </c>
      <c r="I373" s="221"/>
      <c r="J373" s="222">
        <f>ROUND(I373*H373,2)</f>
        <v>0</v>
      </c>
      <c r="K373" s="218" t="s">
        <v>186</v>
      </c>
      <c r="L373" s="223"/>
      <c r="M373" s="224" t="s">
        <v>1</v>
      </c>
      <c r="N373" s="225" t="s">
        <v>39</v>
      </c>
      <c r="O373" s="58"/>
      <c r="P373" s="160">
        <f>O373*H373</f>
        <v>0</v>
      </c>
      <c r="Q373" s="160">
        <v>0.19600000000000001</v>
      </c>
      <c r="R373" s="160">
        <f>Q373*H373</f>
        <v>0.78400000000000003</v>
      </c>
      <c r="S373" s="160">
        <v>0</v>
      </c>
      <c r="T373" s="161">
        <f>S373*H373</f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62" t="s">
        <v>153</v>
      </c>
      <c r="AT373" s="162" t="s">
        <v>295</v>
      </c>
      <c r="AU373" s="162" t="s">
        <v>83</v>
      </c>
      <c r="AY373" s="17" t="s">
        <v>133</v>
      </c>
      <c r="BE373" s="163">
        <f>IF(N373="základní",J373,0)</f>
        <v>0</v>
      </c>
      <c r="BF373" s="163">
        <f>IF(N373="snížená",J373,0)</f>
        <v>0</v>
      </c>
      <c r="BG373" s="163">
        <f>IF(N373="zákl. přenesená",J373,0)</f>
        <v>0</v>
      </c>
      <c r="BH373" s="163">
        <f>IF(N373="sníž. přenesená",J373,0)</f>
        <v>0</v>
      </c>
      <c r="BI373" s="163">
        <f>IF(N373="nulová",J373,0)</f>
        <v>0</v>
      </c>
      <c r="BJ373" s="17" t="s">
        <v>79</v>
      </c>
      <c r="BK373" s="163">
        <f>ROUND(I373*H373,2)</f>
        <v>0</v>
      </c>
      <c r="BL373" s="17" t="s">
        <v>89</v>
      </c>
      <c r="BM373" s="162" t="s">
        <v>600</v>
      </c>
    </row>
    <row r="374" spans="1:65" s="2" customFormat="1" ht="21.75" customHeight="1">
      <c r="A374" s="32"/>
      <c r="B374" s="130"/>
      <c r="C374" s="151" t="s">
        <v>601</v>
      </c>
      <c r="D374" s="151" t="s">
        <v>131</v>
      </c>
      <c r="E374" s="152" t="s">
        <v>602</v>
      </c>
      <c r="F374" s="153" t="s">
        <v>603</v>
      </c>
      <c r="G374" s="154" t="s">
        <v>581</v>
      </c>
      <c r="H374" s="155">
        <v>13</v>
      </c>
      <c r="I374" s="156"/>
      <c r="J374" s="157">
        <f>ROUND(I374*H374,2)</f>
        <v>0</v>
      </c>
      <c r="K374" s="153" t="s">
        <v>186</v>
      </c>
      <c r="L374" s="33"/>
      <c r="M374" s="158" t="s">
        <v>1</v>
      </c>
      <c r="N374" s="159" t="s">
        <v>39</v>
      </c>
      <c r="O374" s="58"/>
      <c r="P374" s="160">
        <f>O374*H374</f>
        <v>0</v>
      </c>
      <c r="Q374" s="160">
        <v>0.21734000000000001</v>
      </c>
      <c r="R374" s="160">
        <f>Q374*H374</f>
        <v>2.8254200000000003</v>
      </c>
      <c r="S374" s="160">
        <v>0</v>
      </c>
      <c r="T374" s="161">
        <f>S374*H374</f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62" t="s">
        <v>89</v>
      </c>
      <c r="AT374" s="162" t="s">
        <v>131</v>
      </c>
      <c r="AU374" s="162" t="s">
        <v>83</v>
      </c>
      <c r="AY374" s="17" t="s">
        <v>133</v>
      </c>
      <c r="BE374" s="163">
        <f>IF(N374="základní",J374,0)</f>
        <v>0</v>
      </c>
      <c r="BF374" s="163">
        <f>IF(N374="snížená",J374,0)</f>
        <v>0</v>
      </c>
      <c r="BG374" s="163">
        <f>IF(N374="zákl. přenesená",J374,0)</f>
        <v>0</v>
      </c>
      <c r="BH374" s="163">
        <f>IF(N374="sníž. přenesená",J374,0)</f>
        <v>0</v>
      </c>
      <c r="BI374" s="163">
        <f>IF(N374="nulová",J374,0)</f>
        <v>0</v>
      </c>
      <c r="BJ374" s="17" t="s">
        <v>79</v>
      </c>
      <c r="BK374" s="163">
        <f>ROUND(I374*H374,2)</f>
        <v>0</v>
      </c>
      <c r="BL374" s="17" t="s">
        <v>89</v>
      </c>
      <c r="BM374" s="162" t="s">
        <v>604</v>
      </c>
    </row>
    <row r="375" spans="1:65" s="2" customFormat="1" ht="21.75" customHeight="1">
      <c r="A375" s="32"/>
      <c r="B375" s="130"/>
      <c r="C375" s="151" t="s">
        <v>605</v>
      </c>
      <c r="D375" s="151" t="s">
        <v>131</v>
      </c>
      <c r="E375" s="152" t="s">
        <v>606</v>
      </c>
      <c r="F375" s="153" t="s">
        <v>607</v>
      </c>
      <c r="G375" s="154" t="s">
        <v>581</v>
      </c>
      <c r="H375" s="155">
        <v>24</v>
      </c>
      <c r="I375" s="156"/>
      <c r="J375" s="157">
        <f>ROUND(I375*H375,2)</f>
        <v>0</v>
      </c>
      <c r="K375" s="153" t="s">
        <v>186</v>
      </c>
      <c r="L375" s="33"/>
      <c r="M375" s="158" t="s">
        <v>1</v>
      </c>
      <c r="N375" s="159" t="s">
        <v>39</v>
      </c>
      <c r="O375" s="58"/>
      <c r="P375" s="160">
        <f>O375*H375</f>
        <v>0</v>
      </c>
      <c r="Q375" s="160">
        <v>0.42080000000000001</v>
      </c>
      <c r="R375" s="160">
        <f>Q375*H375</f>
        <v>10.0992</v>
      </c>
      <c r="S375" s="160">
        <v>0</v>
      </c>
      <c r="T375" s="161">
        <f>S375*H375</f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62" t="s">
        <v>89</v>
      </c>
      <c r="AT375" s="162" t="s">
        <v>131</v>
      </c>
      <c r="AU375" s="162" t="s">
        <v>83</v>
      </c>
      <c r="AY375" s="17" t="s">
        <v>133</v>
      </c>
      <c r="BE375" s="163">
        <f>IF(N375="základní",J375,0)</f>
        <v>0</v>
      </c>
      <c r="BF375" s="163">
        <f>IF(N375="snížená",J375,0)</f>
        <v>0</v>
      </c>
      <c r="BG375" s="163">
        <f>IF(N375="zákl. přenesená",J375,0)</f>
        <v>0</v>
      </c>
      <c r="BH375" s="163">
        <f>IF(N375="sníž. přenesená",J375,0)</f>
        <v>0</v>
      </c>
      <c r="BI375" s="163">
        <f>IF(N375="nulová",J375,0)</f>
        <v>0</v>
      </c>
      <c r="BJ375" s="17" t="s">
        <v>79</v>
      </c>
      <c r="BK375" s="163">
        <f>ROUND(I375*H375,2)</f>
        <v>0</v>
      </c>
      <c r="BL375" s="17" t="s">
        <v>89</v>
      </c>
      <c r="BM375" s="162" t="s">
        <v>608</v>
      </c>
    </row>
    <row r="376" spans="1:65" s="2" customFormat="1" ht="33" customHeight="1">
      <c r="A376" s="32"/>
      <c r="B376" s="130"/>
      <c r="C376" s="151" t="s">
        <v>609</v>
      </c>
      <c r="D376" s="151" t="s">
        <v>131</v>
      </c>
      <c r="E376" s="152" t="s">
        <v>610</v>
      </c>
      <c r="F376" s="153" t="s">
        <v>611</v>
      </c>
      <c r="G376" s="154" t="s">
        <v>581</v>
      </c>
      <c r="H376" s="155">
        <v>29</v>
      </c>
      <c r="I376" s="156"/>
      <c r="J376" s="157">
        <f>ROUND(I376*H376,2)</f>
        <v>0</v>
      </c>
      <c r="K376" s="153" t="s">
        <v>186</v>
      </c>
      <c r="L376" s="33"/>
      <c r="M376" s="158" t="s">
        <v>1</v>
      </c>
      <c r="N376" s="159" t="s">
        <v>39</v>
      </c>
      <c r="O376" s="58"/>
      <c r="P376" s="160">
        <f>O376*H376</f>
        <v>0</v>
      </c>
      <c r="Q376" s="160">
        <v>0.31108000000000002</v>
      </c>
      <c r="R376" s="160">
        <f>Q376*H376</f>
        <v>9.0213200000000011</v>
      </c>
      <c r="S376" s="160">
        <v>0</v>
      </c>
      <c r="T376" s="161">
        <f>S376*H376</f>
        <v>0</v>
      </c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162" t="s">
        <v>89</v>
      </c>
      <c r="AT376" s="162" t="s">
        <v>131</v>
      </c>
      <c r="AU376" s="162" t="s">
        <v>83</v>
      </c>
      <c r="AY376" s="17" t="s">
        <v>133</v>
      </c>
      <c r="BE376" s="163">
        <f>IF(N376="základní",J376,0)</f>
        <v>0</v>
      </c>
      <c r="BF376" s="163">
        <f>IF(N376="snížená",J376,0)</f>
        <v>0</v>
      </c>
      <c r="BG376" s="163">
        <f>IF(N376="zákl. přenesená",J376,0)</f>
        <v>0</v>
      </c>
      <c r="BH376" s="163">
        <f>IF(N376="sníž. přenesená",J376,0)</f>
        <v>0</v>
      </c>
      <c r="BI376" s="163">
        <f>IF(N376="nulová",J376,0)</f>
        <v>0</v>
      </c>
      <c r="BJ376" s="17" t="s">
        <v>79</v>
      </c>
      <c r="BK376" s="163">
        <f>ROUND(I376*H376,2)</f>
        <v>0</v>
      </c>
      <c r="BL376" s="17" t="s">
        <v>89</v>
      </c>
      <c r="BM376" s="162" t="s">
        <v>612</v>
      </c>
    </row>
    <row r="377" spans="1:65" s="10" customFormat="1" ht="10.199999999999999">
      <c r="B377" s="164"/>
      <c r="D377" s="165" t="s">
        <v>138</v>
      </c>
      <c r="E377" s="166" t="s">
        <v>1</v>
      </c>
      <c r="F377" s="167" t="s">
        <v>613</v>
      </c>
      <c r="H377" s="166" t="s">
        <v>1</v>
      </c>
      <c r="I377" s="168"/>
      <c r="L377" s="164"/>
      <c r="M377" s="169"/>
      <c r="N377" s="170"/>
      <c r="O377" s="170"/>
      <c r="P377" s="170"/>
      <c r="Q377" s="170"/>
      <c r="R377" s="170"/>
      <c r="S377" s="170"/>
      <c r="T377" s="171"/>
      <c r="AT377" s="166" t="s">
        <v>138</v>
      </c>
      <c r="AU377" s="166" t="s">
        <v>83</v>
      </c>
      <c r="AV377" s="10" t="s">
        <v>79</v>
      </c>
      <c r="AW377" s="10" t="s">
        <v>30</v>
      </c>
      <c r="AX377" s="10" t="s">
        <v>74</v>
      </c>
      <c r="AY377" s="166" t="s">
        <v>133</v>
      </c>
    </row>
    <row r="378" spans="1:65" s="11" customFormat="1" ht="10.199999999999999">
      <c r="B378" s="172"/>
      <c r="D378" s="165" t="s">
        <v>138</v>
      </c>
      <c r="E378" s="173" t="s">
        <v>1</v>
      </c>
      <c r="F378" s="174" t="s">
        <v>472</v>
      </c>
      <c r="H378" s="175">
        <v>25</v>
      </c>
      <c r="I378" s="176"/>
      <c r="L378" s="172"/>
      <c r="M378" s="177"/>
      <c r="N378" s="178"/>
      <c r="O378" s="178"/>
      <c r="P378" s="178"/>
      <c r="Q378" s="178"/>
      <c r="R378" s="178"/>
      <c r="S378" s="178"/>
      <c r="T378" s="179"/>
      <c r="AT378" s="173" t="s">
        <v>138</v>
      </c>
      <c r="AU378" s="173" t="s">
        <v>83</v>
      </c>
      <c r="AV378" s="11" t="s">
        <v>83</v>
      </c>
      <c r="AW378" s="11" t="s">
        <v>30</v>
      </c>
      <c r="AX378" s="11" t="s">
        <v>74</v>
      </c>
      <c r="AY378" s="173" t="s">
        <v>133</v>
      </c>
    </row>
    <row r="379" spans="1:65" s="10" customFormat="1" ht="10.199999999999999">
      <c r="B379" s="164"/>
      <c r="D379" s="165" t="s">
        <v>138</v>
      </c>
      <c r="E379" s="166" t="s">
        <v>1</v>
      </c>
      <c r="F379" s="167" t="s">
        <v>614</v>
      </c>
      <c r="H379" s="166" t="s">
        <v>1</v>
      </c>
      <c r="I379" s="168"/>
      <c r="L379" s="164"/>
      <c r="M379" s="169"/>
      <c r="N379" s="170"/>
      <c r="O379" s="170"/>
      <c r="P379" s="170"/>
      <c r="Q379" s="170"/>
      <c r="R379" s="170"/>
      <c r="S379" s="170"/>
      <c r="T379" s="171"/>
      <c r="AT379" s="166" t="s">
        <v>138</v>
      </c>
      <c r="AU379" s="166" t="s">
        <v>83</v>
      </c>
      <c r="AV379" s="10" t="s">
        <v>79</v>
      </c>
      <c r="AW379" s="10" t="s">
        <v>30</v>
      </c>
      <c r="AX379" s="10" t="s">
        <v>74</v>
      </c>
      <c r="AY379" s="166" t="s">
        <v>133</v>
      </c>
    </row>
    <row r="380" spans="1:65" s="11" customFormat="1" ht="10.199999999999999">
      <c r="B380" s="172"/>
      <c r="D380" s="165" t="s">
        <v>138</v>
      </c>
      <c r="E380" s="173" t="s">
        <v>1</v>
      </c>
      <c r="F380" s="174" t="s">
        <v>89</v>
      </c>
      <c r="H380" s="175">
        <v>4</v>
      </c>
      <c r="I380" s="176"/>
      <c r="L380" s="172"/>
      <c r="M380" s="177"/>
      <c r="N380" s="178"/>
      <c r="O380" s="178"/>
      <c r="P380" s="178"/>
      <c r="Q380" s="178"/>
      <c r="R380" s="178"/>
      <c r="S380" s="178"/>
      <c r="T380" s="179"/>
      <c r="AT380" s="173" t="s">
        <v>138</v>
      </c>
      <c r="AU380" s="173" t="s">
        <v>83</v>
      </c>
      <c r="AV380" s="11" t="s">
        <v>83</v>
      </c>
      <c r="AW380" s="11" t="s">
        <v>30</v>
      </c>
      <c r="AX380" s="11" t="s">
        <v>74</v>
      </c>
      <c r="AY380" s="173" t="s">
        <v>133</v>
      </c>
    </row>
    <row r="381" spans="1:65" s="12" customFormat="1" ht="10.199999999999999">
      <c r="B381" s="180"/>
      <c r="D381" s="165" t="s">
        <v>138</v>
      </c>
      <c r="E381" s="181" t="s">
        <v>1</v>
      </c>
      <c r="F381" s="182" t="s">
        <v>140</v>
      </c>
      <c r="H381" s="183">
        <v>29</v>
      </c>
      <c r="I381" s="184"/>
      <c r="L381" s="180"/>
      <c r="M381" s="185"/>
      <c r="N381" s="186"/>
      <c r="O381" s="186"/>
      <c r="P381" s="186"/>
      <c r="Q381" s="186"/>
      <c r="R381" s="186"/>
      <c r="S381" s="186"/>
      <c r="T381" s="187"/>
      <c r="AT381" s="181" t="s">
        <v>138</v>
      </c>
      <c r="AU381" s="181" t="s">
        <v>83</v>
      </c>
      <c r="AV381" s="12" t="s">
        <v>89</v>
      </c>
      <c r="AW381" s="12" t="s">
        <v>30</v>
      </c>
      <c r="AX381" s="12" t="s">
        <v>79</v>
      </c>
      <c r="AY381" s="181" t="s">
        <v>133</v>
      </c>
    </row>
    <row r="382" spans="1:65" s="2" customFormat="1" ht="16.5" customHeight="1">
      <c r="A382" s="32"/>
      <c r="B382" s="130"/>
      <c r="C382" s="216" t="s">
        <v>615</v>
      </c>
      <c r="D382" s="216" t="s">
        <v>295</v>
      </c>
      <c r="E382" s="217" t="s">
        <v>616</v>
      </c>
      <c r="F382" s="218" t="s">
        <v>617</v>
      </c>
      <c r="G382" s="219" t="s">
        <v>568</v>
      </c>
      <c r="H382" s="220">
        <v>13</v>
      </c>
      <c r="I382" s="221"/>
      <c r="J382" s="222">
        <f>ROUND(I382*H382,2)</f>
        <v>0</v>
      </c>
      <c r="K382" s="218" t="s">
        <v>186</v>
      </c>
      <c r="L382" s="223"/>
      <c r="M382" s="224" t="s">
        <v>1</v>
      </c>
      <c r="N382" s="225" t="s">
        <v>39</v>
      </c>
      <c r="O382" s="58"/>
      <c r="P382" s="160">
        <f>O382*H382</f>
        <v>0</v>
      </c>
      <c r="Q382" s="160">
        <v>0.5</v>
      </c>
      <c r="R382" s="160">
        <f>Q382*H382</f>
        <v>6.5</v>
      </c>
      <c r="S382" s="160">
        <v>0</v>
      </c>
      <c r="T382" s="161">
        <f>S382*H382</f>
        <v>0</v>
      </c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R382" s="162" t="s">
        <v>153</v>
      </c>
      <c r="AT382" s="162" t="s">
        <v>295</v>
      </c>
      <c r="AU382" s="162" t="s">
        <v>83</v>
      </c>
      <c r="AY382" s="17" t="s">
        <v>133</v>
      </c>
      <c r="BE382" s="163">
        <f>IF(N382="základní",J382,0)</f>
        <v>0</v>
      </c>
      <c r="BF382" s="163">
        <f>IF(N382="snížená",J382,0)</f>
        <v>0</v>
      </c>
      <c r="BG382" s="163">
        <f>IF(N382="zákl. přenesená",J382,0)</f>
        <v>0</v>
      </c>
      <c r="BH382" s="163">
        <f>IF(N382="sníž. přenesená",J382,0)</f>
        <v>0</v>
      </c>
      <c r="BI382" s="163">
        <f>IF(N382="nulová",J382,0)</f>
        <v>0</v>
      </c>
      <c r="BJ382" s="17" t="s">
        <v>79</v>
      </c>
      <c r="BK382" s="163">
        <f>ROUND(I382*H382,2)</f>
        <v>0</v>
      </c>
      <c r="BL382" s="17" t="s">
        <v>89</v>
      </c>
      <c r="BM382" s="162" t="s">
        <v>618</v>
      </c>
    </row>
    <row r="383" spans="1:65" s="15" customFormat="1" ht="22.8" customHeight="1">
      <c r="B383" s="203"/>
      <c r="D383" s="204" t="s">
        <v>73</v>
      </c>
      <c r="E383" s="214" t="s">
        <v>157</v>
      </c>
      <c r="F383" s="214" t="s">
        <v>619</v>
      </c>
      <c r="I383" s="206"/>
      <c r="J383" s="215">
        <f>BK383</f>
        <v>0</v>
      </c>
      <c r="L383" s="203"/>
      <c r="M383" s="208"/>
      <c r="N383" s="209"/>
      <c r="O383" s="209"/>
      <c r="P383" s="210">
        <f>SUM(P384:P489)</f>
        <v>0</v>
      </c>
      <c r="Q383" s="209"/>
      <c r="R383" s="210">
        <f>SUM(R384:R489)</f>
        <v>320.969426</v>
      </c>
      <c r="S383" s="209"/>
      <c r="T383" s="211">
        <f>SUM(T384:T489)</f>
        <v>0.91400000000000003</v>
      </c>
      <c r="AR383" s="204" t="s">
        <v>79</v>
      </c>
      <c r="AT383" s="212" t="s">
        <v>73</v>
      </c>
      <c r="AU383" s="212" t="s">
        <v>79</v>
      </c>
      <c r="AY383" s="204" t="s">
        <v>133</v>
      </c>
      <c r="BK383" s="213">
        <f>SUM(BK384:BK489)</f>
        <v>0</v>
      </c>
    </row>
    <row r="384" spans="1:65" s="2" customFormat="1" ht="21.75" customHeight="1">
      <c r="A384" s="32"/>
      <c r="B384" s="130"/>
      <c r="C384" s="151" t="s">
        <v>620</v>
      </c>
      <c r="D384" s="151" t="s">
        <v>131</v>
      </c>
      <c r="E384" s="152" t="s">
        <v>621</v>
      </c>
      <c r="F384" s="153" t="s">
        <v>622</v>
      </c>
      <c r="G384" s="154" t="s">
        <v>215</v>
      </c>
      <c r="H384" s="155">
        <v>24.4</v>
      </c>
      <c r="I384" s="156"/>
      <c r="J384" s="157">
        <f>ROUND(I384*H384,2)</f>
        <v>0</v>
      </c>
      <c r="K384" s="153" t="s">
        <v>186</v>
      </c>
      <c r="L384" s="33"/>
      <c r="M384" s="158" t="s">
        <v>1</v>
      </c>
      <c r="N384" s="159" t="s">
        <v>39</v>
      </c>
      <c r="O384" s="58"/>
      <c r="P384" s="160">
        <f>O384*H384</f>
        <v>0</v>
      </c>
      <c r="Q384" s="160">
        <v>7.3999999999999999E-4</v>
      </c>
      <c r="R384" s="160">
        <f>Q384*H384</f>
        <v>1.8055999999999999E-2</v>
      </c>
      <c r="S384" s="160">
        <v>0</v>
      </c>
      <c r="T384" s="161">
        <f>S384*H384</f>
        <v>0</v>
      </c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R384" s="162" t="s">
        <v>89</v>
      </c>
      <c r="AT384" s="162" t="s">
        <v>131</v>
      </c>
      <c r="AU384" s="162" t="s">
        <v>83</v>
      </c>
      <c r="AY384" s="17" t="s">
        <v>133</v>
      </c>
      <c r="BE384" s="163">
        <f>IF(N384="základní",J384,0)</f>
        <v>0</v>
      </c>
      <c r="BF384" s="163">
        <f>IF(N384="snížená",J384,0)</f>
        <v>0</v>
      </c>
      <c r="BG384" s="163">
        <f>IF(N384="zákl. přenesená",J384,0)</f>
        <v>0</v>
      </c>
      <c r="BH384" s="163">
        <f>IF(N384="sníž. přenesená",J384,0)</f>
        <v>0</v>
      </c>
      <c r="BI384" s="163">
        <f>IF(N384="nulová",J384,0)</f>
        <v>0</v>
      </c>
      <c r="BJ384" s="17" t="s">
        <v>79</v>
      </c>
      <c r="BK384" s="163">
        <f>ROUND(I384*H384,2)</f>
        <v>0</v>
      </c>
      <c r="BL384" s="17" t="s">
        <v>89</v>
      </c>
      <c r="BM384" s="162" t="s">
        <v>623</v>
      </c>
    </row>
    <row r="385" spans="1:65" s="11" customFormat="1" ht="10.199999999999999">
      <c r="B385" s="172"/>
      <c r="D385" s="165" t="s">
        <v>138</v>
      </c>
      <c r="E385" s="173" t="s">
        <v>1</v>
      </c>
      <c r="F385" s="174" t="s">
        <v>624</v>
      </c>
      <c r="H385" s="175">
        <v>24.4</v>
      </c>
      <c r="I385" s="176"/>
      <c r="L385" s="172"/>
      <c r="M385" s="177"/>
      <c r="N385" s="178"/>
      <c r="O385" s="178"/>
      <c r="P385" s="178"/>
      <c r="Q385" s="178"/>
      <c r="R385" s="178"/>
      <c r="S385" s="178"/>
      <c r="T385" s="179"/>
      <c r="AT385" s="173" t="s">
        <v>138</v>
      </c>
      <c r="AU385" s="173" t="s">
        <v>83</v>
      </c>
      <c r="AV385" s="11" t="s">
        <v>83</v>
      </c>
      <c r="AW385" s="11" t="s">
        <v>30</v>
      </c>
      <c r="AX385" s="11" t="s">
        <v>74</v>
      </c>
      <c r="AY385" s="173" t="s">
        <v>133</v>
      </c>
    </row>
    <row r="386" spans="1:65" s="12" customFormat="1" ht="10.199999999999999">
      <c r="B386" s="180"/>
      <c r="D386" s="165" t="s">
        <v>138</v>
      </c>
      <c r="E386" s="181" t="s">
        <v>1</v>
      </c>
      <c r="F386" s="182" t="s">
        <v>140</v>
      </c>
      <c r="H386" s="183">
        <v>24.4</v>
      </c>
      <c r="I386" s="184"/>
      <c r="L386" s="180"/>
      <c r="M386" s="185"/>
      <c r="N386" s="186"/>
      <c r="O386" s="186"/>
      <c r="P386" s="186"/>
      <c r="Q386" s="186"/>
      <c r="R386" s="186"/>
      <c r="S386" s="186"/>
      <c r="T386" s="187"/>
      <c r="AT386" s="181" t="s">
        <v>138</v>
      </c>
      <c r="AU386" s="181" t="s">
        <v>83</v>
      </c>
      <c r="AV386" s="12" t="s">
        <v>89</v>
      </c>
      <c r="AW386" s="12" t="s">
        <v>30</v>
      </c>
      <c r="AX386" s="12" t="s">
        <v>79</v>
      </c>
      <c r="AY386" s="181" t="s">
        <v>133</v>
      </c>
    </row>
    <row r="387" spans="1:65" s="2" customFormat="1" ht="21.75" customHeight="1">
      <c r="A387" s="32"/>
      <c r="B387" s="130"/>
      <c r="C387" s="151" t="s">
        <v>625</v>
      </c>
      <c r="D387" s="151" t="s">
        <v>131</v>
      </c>
      <c r="E387" s="152" t="s">
        <v>626</v>
      </c>
      <c r="F387" s="153" t="s">
        <v>627</v>
      </c>
      <c r="G387" s="154" t="s">
        <v>581</v>
      </c>
      <c r="H387" s="155">
        <v>10</v>
      </c>
      <c r="I387" s="156"/>
      <c r="J387" s="157">
        <f>ROUND(I387*H387,2)</f>
        <v>0</v>
      </c>
      <c r="K387" s="153" t="s">
        <v>186</v>
      </c>
      <c r="L387" s="33"/>
      <c r="M387" s="158" t="s">
        <v>1</v>
      </c>
      <c r="N387" s="159" t="s">
        <v>39</v>
      </c>
      <c r="O387" s="58"/>
      <c r="P387" s="160">
        <f>O387*H387</f>
        <v>0</v>
      </c>
      <c r="Q387" s="160">
        <v>6.9999999999999999E-4</v>
      </c>
      <c r="R387" s="160">
        <f>Q387*H387</f>
        <v>7.0000000000000001E-3</v>
      </c>
      <c r="S387" s="160">
        <v>0</v>
      </c>
      <c r="T387" s="161">
        <f>S387*H387</f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62" t="s">
        <v>89</v>
      </c>
      <c r="AT387" s="162" t="s">
        <v>131</v>
      </c>
      <c r="AU387" s="162" t="s">
        <v>83</v>
      </c>
      <c r="AY387" s="17" t="s">
        <v>133</v>
      </c>
      <c r="BE387" s="163">
        <f>IF(N387="základní",J387,0)</f>
        <v>0</v>
      </c>
      <c r="BF387" s="163">
        <f>IF(N387="snížená",J387,0)</f>
        <v>0</v>
      </c>
      <c r="BG387" s="163">
        <f>IF(N387="zákl. přenesená",J387,0)</f>
        <v>0</v>
      </c>
      <c r="BH387" s="163">
        <f>IF(N387="sníž. přenesená",J387,0)</f>
        <v>0</v>
      </c>
      <c r="BI387" s="163">
        <f>IF(N387="nulová",J387,0)</f>
        <v>0</v>
      </c>
      <c r="BJ387" s="17" t="s">
        <v>79</v>
      </c>
      <c r="BK387" s="163">
        <f>ROUND(I387*H387,2)</f>
        <v>0</v>
      </c>
      <c r="BL387" s="17" t="s">
        <v>89</v>
      </c>
      <c r="BM387" s="162" t="s">
        <v>628</v>
      </c>
    </row>
    <row r="388" spans="1:65" s="10" customFormat="1" ht="10.199999999999999">
      <c r="B388" s="164"/>
      <c r="D388" s="165" t="s">
        <v>138</v>
      </c>
      <c r="E388" s="166" t="s">
        <v>1</v>
      </c>
      <c r="F388" s="167" t="s">
        <v>629</v>
      </c>
      <c r="H388" s="166" t="s">
        <v>1</v>
      </c>
      <c r="I388" s="168"/>
      <c r="L388" s="164"/>
      <c r="M388" s="169"/>
      <c r="N388" s="170"/>
      <c r="O388" s="170"/>
      <c r="P388" s="170"/>
      <c r="Q388" s="170"/>
      <c r="R388" s="170"/>
      <c r="S388" s="170"/>
      <c r="T388" s="171"/>
      <c r="AT388" s="166" t="s">
        <v>138</v>
      </c>
      <c r="AU388" s="166" t="s">
        <v>83</v>
      </c>
      <c r="AV388" s="10" t="s">
        <v>79</v>
      </c>
      <c r="AW388" s="10" t="s">
        <v>30</v>
      </c>
      <c r="AX388" s="10" t="s">
        <v>74</v>
      </c>
      <c r="AY388" s="166" t="s">
        <v>133</v>
      </c>
    </row>
    <row r="389" spans="1:65" s="11" customFormat="1" ht="10.199999999999999">
      <c r="B389" s="172"/>
      <c r="D389" s="165" t="s">
        <v>138</v>
      </c>
      <c r="E389" s="173" t="s">
        <v>1</v>
      </c>
      <c r="F389" s="174" t="s">
        <v>79</v>
      </c>
      <c r="H389" s="175">
        <v>1</v>
      </c>
      <c r="I389" s="176"/>
      <c r="L389" s="172"/>
      <c r="M389" s="177"/>
      <c r="N389" s="178"/>
      <c r="O389" s="178"/>
      <c r="P389" s="178"/>
      <c r="Q389" s="178"/>
      <c r="R389" s="178"/>
      <c r="S389" s="178"/>
      <c r="T389" s="179"/>
      <c r="AT389" s="173" t="s">
        <v>138</v>
      </c>
      <c r="AU389" s="173" t="s">
        <v>83</v>
      </c>
      <c r="AV389" s="11" t="s">
        <v>83</v>
      </c>
      <c r="AW389" s="11" t="s">
        <v>30</v>
      </c>
      <c r="AX389" s="11" t="s">
        <v>74</v>
      </c>
      <c r="AY389" s="173" t="s">
        <v>133</v>
      </c>
    </row>
    <row r="390" spans="1:65" s="10" customFormat="1" ht="10.199999999999999">
      <c r="B390" s="164"/>
      <c r="D390" s="165" t="s">
        <v>138</v>
      </c>
      <c r="E390" s="166" t="s">
        <v>1</v>
      </c>
      <c r="F390" s="167" t="s">
        <v>630</v>
      </c>
      <c r="H390" s="166" t="s">
        <v>1</v>
      </c>
      <c r="I390" s="168"/>
      <c r="L390" s="164"/>
      <c r="M390" s="169"/>
      <c r="N390" s="170"/>
      <c r="O390" s="170"/>
      <c r="P390" s="170"/>
      <c r="Q390" s="170"/>
      <c r="R390" s="170"/>
      <c r="S390" s="170"/>
      <c r="T390" s="171"/>
      <c r="AT390" s="166" t="s">
        <v>138</v>
      </c>
      <c r="AU390" s="166" t="s">
        <v>83</v>
      </c>
      <c r="AV390" s="10" t="s">
        <v>79</v>
      </c>
      <c r="AW390" s="10" t="s">
        <v>30</v>
      </c>
      <c r="AX390" s="10" t="s">
        <v>74</v>
      </c>
      <c r="AY390" s="166" t="s">
        <v>133</v>
      </c>
    </row>
    <row r="391" spans="1:65" s="11" customFormat="1" ht="10.199999999999999">
      <c r="B391" s="172"/>
      <c r="D391" s="165" t="s">
        <v>138</v>
      </c>
      <c r="E391" s="173" t="s">
        <v>1</v>
      </c>
      <c r="F391" s="174" t="s">
        <v>79</v>
      </c>
      <c r="H391" s="175">
        <v>1</v>
      </c>
      <c r="I391" s="176"/>
      <c r="L391" s="172"/>
      <c r="M391" s="177"/>
      <c r="N391" s="178"/>
      <c r="O391" s="178"/>
      <c r="P391" s="178"/>
      <c r="Q391" s="178"/>
      <c r="R391" s="178"/>
      <c r="S391" s="178"/>
      <c r="T391" s="179"/>
      <c r="AT391" s="173" t="s">
        <v>138</v>
      </c>
      <c r="AU391" s="173" t="s">
        <v>83</v>
      </c>
      <c r="AV391" s="11" t="s">
        <v>83</v>
      </c>
      <c r="AW391" s="11" t="s">
        <v>30</v>
      </c>
      <c r="AX391" s="11" t="s">
        <v>74</v>
      </c>
      <c r="AY391" s="173" t="s">
        <v>133</v>
      </c>
    </row>
    <row r="392" spans="1:65" s="10" customFormat="1" ht="10.199999999999999">
      <c r="B392" s="164"/>
      <c r="D392" s="165" t="s">
        <v>138</v>
      </c>
      <c r="E392" s="166" t="s">
        <v>1</v>
      </c>
      <c r="F392" s="167" t="s">
        <v>631</v>
      </c>
      <c r="H392" s="166" t="s">
        <v>1</v>
      </c>
      <c r="I392" s="168"/>
      <c r="L392" s="164"/>
      <c r="M392" s="169"/>
      <c r="N392" s="170"/>
      <c r="O392" s="170"/>
      <c r="P392" s="170"/>
      <c r="Q392" s="170"/>
      <c r="R392" s="170"/>
      <c r="S392" s="170"/>
      <c r="T392" s="171"/>
      <c r="AT392" s="166" t="s">
        <v>138</v>
      </c>
      <c r="AU392" s="166" t="s">
        <v>83</v>
      </c>
      <c r="AV392" s="10" t="s">
        <v>79</v>
      </c>
      <c r="AW392" s="10" t="s">
        <v>30</v>
      </c>
      <c r="AX392" s="10" t="s">
        <v>74</v>
      </c>
      <c r="AY392" s="166" t="s">
        <v>133</v>
      </c>
    </row>
    <row r="393" spans="1:65" s="11" customFormat="1" ht="10.199999999999999">
      <c r="B393" s="172"/>
      <c r="D393" s="165" t="s">
        <v>138</v>
      </c>
      <c r="E393" s="173" t="s">
        <v>1</v>
      </c>
      <c r="F393" s="174" t="s">
        <v>86</v>
      </c>
      <c r="H393" s="175">
        <v>3</v>
      </c>
      <c r="I393" s="176"/>
      <c r="L393" s="172"/>
      <c r="M393" s="177"/>
      <c r="N393" s="178"/>
      <c r="O393" s="178"/>
      <c r="P393" s="178"/>
      <c r="Q393" s="178"/>
      <c r="R393" s="178"/>
      <c r="S393" s="178"/>
      <c r="T393" s="179"/>
      <c r="AT393" s="173" t="s">
        <v>138</v>
      </c>
      <c r="AU393" s="173" t="s">
        <v>83</v>
      </c>
      <c r="AV393" s="11" t="s">
        <v>83</v>
      </c>
      <c r="AW393" s="11" t="s">
        <v>30</v>
      </c>
      <c r="AX393" s="11" t="s">
        <v>74</v>
      </c>
      <c r="AY393" s="173" t="s">
        <v>133</v>
      </c>
    </row>
    <row r="394" spans="1:65" s="10" customFormat="1" ht="10.199999999999999">
      <c r="B394" s="164"/>
      <c r="D394" s="165" t="s">
        <v>138</v>
      </c>
      <c r="E394" s="166" t="s">
        <v>1</v>
      </c>
      <c r="F394" s="167" t="s">
        <v>632</v>
      </c>
      <c r="H394" s="166" t="s">
        <v>1</v>
      </c>
      <c r="I394" s="168"/>
      <c r="L394" s="164"/>
      <c r="M394" s="169"/>
      <c r="N394" s="170"/>
      <c r="O394" s="170"/>
      <c r="P394" s="170"/>
      <c r="Q394" s="170"/>
      <c r="R394" s="170"/>
      <c r="S394" s="170"/>
      <c r="T394" s="171"/>
      <c r="AT394" s="166" t="s">
        <v>138</v>
      </c>
      <c r="AU394" s="166" t="s">
        <v>83</v>
      </c>
      <c r="AV394" s="10" t="s">
        <v>79</v>
      </c>
      <c r="AW394" s="10" t="s">
        <v>30</v>
      </c>
      <c r="AX394" s="10" t="s">
        <v>74</v>
      </c>
      <c r="AY394" s="166" t="s">
        <v>133</v>
      </c>
    </row>
    <row r="395" spans="1:65" s="11" customFormat="1" ht="10.199999999999999">
      <c r="B395" s="172"/>
      <c r="D395" s="165" t="s">
        <v>138</v>
      </c>
      <c r="E395" s="173" t="s">
        <v>1</v>
      </c>
      <c r="F395" s="174" t="s">
        <v>86</v>
      </c>
      <c r="H395" s="175">
        <v>3</v>
      </c>
      <c r="I395" s="176"/>
      <c r="L395" s="172"/>
      <c r="M395" s="177"/>
      <c r="N395" s="178"/>
      <c r="O395" s="178"/>
      <c r="P395" s="178"/>
      <c r="Q395" s="178"/>
      <c r="R395" s="178"/>
      <c r="S395" s="178"/>
      <c r="T395" s="179"/>
      <c r="AT395" s="173" t="s">
        <v>138</v>
      </c>
      <c r="AU395" s="173" t="s">
        <v>83</v>
      </c>
      <c r="AV395" s="11" t="s">
        <v>83</v>
      </c>
      <c r="AW395" s="11" t="s">
        <v>30</v>
      </c>
      <c r="AX395" s="11" t="s">
        <v>74</v>
      </c>
      <c r="AY395" s="173" t="s">
        <v>133</v>
      </c>
    </row>
    <row r="396" spans="1:65" s="10" customFormat="1" ht="10.199999999999999">
      <c r="B396" s="164"/>
      <c r="D396" s="165" t="s">
        <v>138</v>
      </c>
      <c r="E396" s="166" t="s">
        <v>1</v>
      </c>
      <c r="F396" s="167" t="s">
        <v>633</v>
      </c>
      <c r="H396" s="166" t="s">
        <v>1</v>
      </c>
      <c r="I396" s="168"/>
      <c r="L396" s="164"/>
      <c r="M396" s="169"/>
      <c r="N396" s="170"/>
      <c r="O396" s="170"/>
      <c r="P396" s="170"/>
      <c r="Q396" s="170"/>
      <c r="R396" s="170"/>
      <c r="S396" s="170"/>
      <c r="T396" s="171"/>
      <c r="AT396" s="166" t="s">
        <v>138</v>
      </c>
      <c r="AU396" s="166" t="s">
        <v>83</v>
      </c>
      <c r="AV396" s="10" t="s">
        <v>79</v>
      </c>
      <c r="AW396" s="10" t="s">
        <v>30</v>
      </c>
      <c r="AX396" s="10" t="s">
        <v>74</v>
      </c>
      <c r="AY396" s="166" t="s">
        <v>133</v>
      </c>
    </row>
    <row r="397" spans="1:65" s="11" customFormat="1" ht="10.199999999999999">
      <c r="B397" s="172"/>
      <c r="D397" s="165" t="s">
        <v>138</v>
      </c>
      <c r="E397" s="173" t="s">
        <v>1</v>
      </c>
      <c r="F397" s="174" t="s">
        <v>83</v>
      </c>
      <c r="H397" s="175">
        <v>2</v>
      </c>
      <c r="I397" s="176"/>
      <c r="L397" s="172"/>
      <c r="M397" s="177"/>
      <c r="N397" s="178"/>
      <c r="O397" s="178"/>
      <c r="P397" s="178"/>
      <c r="Q397" s="178"/>
      <c r="R397" s="178"/>
      <c r="S397" s="178"/>
      <c r="T397" s="179"/>
      <c r="AT397" s="173" t="s">
        <v>138</v>
      </c>
      <c r="AU397" s="173" t="s">
        <v>83</v>
      </c>
      <c r="AV397" s="11" t="s">
        <v>83</v>
      </c>
      <c r="AW397" s="11" t="s">
        <v>30</v>
      </c>
      <c r="AX397" s="11" t="s">
        <v>74</v>
      </c>
      <c r="AY397" s="173" t="s">
        <v>133</v>
      </c>
    </row>
    <row r="398" spans="1:65" s="12" customFormat="1" ht="10.199999999999999">
      <c r="B398" s="180"/>
      <c r="D398" s="165" t="s">
        <v>138</v>
      </c>
      <c r="E398" s="181" t="s">
        <v>1</v>
      </c>
      <c r="F398" s="182" t="s">
        <v>140</v>
      </c>
      <c r="H398" s="183">
        <v>10</v>
      </c>
      <c r="I398" s="184"/>
      <c r="L398" s="180"/>
      <c r="M398" s="185"/>
      <c r="N398" s="186"/>
      <c r="O398" s="186"/>
      <c r="P398" s="186"/>
      <c r="Q398" s="186"/>
      <c r="R398" s="186"/>
      <c r="S398" s="186"/>
      <c r="T398" s="187"/>
      <c r="AT398" s="181" t="s">
        <v>138</v>
      </c>
      <c r="AU398" s="181" t="s">
        <v>83</v>
      </c>
      <c r="AV398" s="12" t="s">
        <v>89</v>
      </c>
      <c r="AW398" s="12" t="s">
        <v>30</v>
      </c>
      <c r="AX398" s="12" t="s">
        <v>79</v>
      </c>
      <c r="AY398" s="181" t="s">
        <v>133</v>
      </c>
    </row>
    <row r="399" spans="1:65" s="2" customFormat="1" ht="21.75" customHeight="1">
      <c r="A399" s="32"/>
      <c r="B399" s="130"/>
      <c r="C399" s="216" t="s">
        <v>634</v>
      </c>
      <c r="D399" s="216" t="s">
        <v>295</v>
      </c>
      <c r="E399" s="217" t="s">
        <v>635</v>
      </c>
      <c r="F399" s="218" t="s">
        <v>636</v>
      </c>
      <c r="G399" s="219" t="s">
        <v>581</v>
      </c>
      <c r="H399" s="220">
        <v>1</v>
      </c>
      <c r="I399" s="221"/>
      <c r="J399" s="222">
        <f>ROUND(I399*H399,2)</f>
        <v>0</v>
      </c>
      <c r="K399" s="218" t="s">
        <v>186</v>
      </c>
      <c r="L399" s="223"/>
      <c r="M399" s="224" t="s">
        <v>1</v>
      </c>
      <c r="N399" s="225" t="s">
        <v>39</v>
      </c>
      <c r="O399" s="58"/>
      <c r="P399" s="160">
        <f>O399*H399</f>
        <v>0</v>
      </c>
      <c r="Q399" s="160">
        <v>2.5000000000000001E-3</v>
      </c>
      <c r="R399" s="160">
        <f>Q399*H399</f>
        <v>2.5000000000000001E-3</v>
      </c>
      <c r="S399" s="160">
        <v>0</v>
      </c>
      <c r="T399" s="161">
        <f>S399*H399</f>
        <v>0</v>
      </c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R399" s="162" t="s">
        <v>153</v>
      </c>
      <c r="AT399" s="162" t="s">
        <v>295</v>
      </c>
      <c r="AU399" s="162" t="s">
        <v>83</v>
      </c>
      <c r="AY399" s="17" t="s">
        <v>133</v>
      </c>
      <c r="BE399" s="163">
        <f>IF(N399="základní",J399,0)</f>
        <v>0</v>
      </c>
      <c r="BF399" s="163">
        <f>IF(N399="snížená",J399,0)</f>
        <v>0</v>
      </c>
      <c r="BG399" s="163">
        <f>IF(N399="zákl. přenesená",J399,0)</f>
        <v>0</v>
      </c>
      <c r="BH399" s="163">
        <f>IF(N399="sníž. přenesená",J399,0)</f>
        <v>0</v>
      </c>
      <c r="BI399" s="163">
        <f>IF(N399="nulová",J399,0)</f>
        <v>0</v>
      </c>
      <c r="BJ399" s="17" t="s">
        <v>79</v>
      </c>
      <c r="BK399" s="163">
        <f>ROUND(I399*H399,2)</f>
        <v>0</v>
      </c>
      <c r="BL399" s="17" t="s">
        <v>89</v>
      </c>
      <c r="BM399" s="162" t="s">
        <v>637</v>
      </c>
    </row>
    <row r="400" spans="1:65" s="10" customFormat="1" ht="10.199999999999999">
      <c r="B400" s="164"/>
      <c r="D400" s="165" t="s">
        <v>138</v>
      </c>
      <c r="E400" s="166" t="s">
        <v>1</v>
      </c>
      <c r="F400" s="167" t="s">
        <v>629</v>
      </c>
      <c r="H400" s="166" t="s">
        <v>1</v>
      </c>
      <c r="I400" s="168"/>
      <c r="L400" s="164"/>
      <c r="M400" s="169"/>
      <c r="N400" s="170"/>
      <c r="O400" s="170"/>
      <c r="P400" s="170"/>
      <c r="Q400" s="170"/>
      <c r="R400" s="170"/>
      <c r="S400" s="170"/>
      <c r="T400" s="171"/>
      <c r="AT400" s="166" t="s">
        <v>138</v>
      </c>
      <c r="AU400" s="166" t="s">
        <v>83</v>
      </c>
      <c r="AV400" s="10" t="s">
        <v>79</v>
      </c>
      <c r="AW400" s="10" t="s">
        <v>30</v>
      </c>
      <c r="AX400" s="10" t="s">
        <v>74</v>
      </c>
      <c r="AY400" s="166" t="s">
        <v>133</v>
      </c>
    </row>
    <row r="401" spans="1:65" s="11" customFormat="1" ht="10.199999999999999">
      <c r="B401" s="172"/>
      <c r="D401" s="165" t="s">
        <v>138</v>
      </c>
      <c r="E401" s="173" t="s">
        <v>1</v>
      </c>
      <c r="F401" s="174" t="s">
        <v>79</v>
      </c>
      <c r="H401" s="175">
        <v>1</v>
      </c>
      <c r="I401" s="176"/>
      <c r="L401" s="172"/>
      <c r="M401" s="177"/>
      <c r="N401" s="178"/>
      <c r="O401" s="178"/>
      <c r="P401" s="178"/>
      <c r="Q401" s="178"/>
      <c r="R401" s="178"/>
      <c r="S401" s="178"/>
      <c r="T401" s="179"/>
      <c r="AT401" s="173" t="s">
        <v>138</v>
      </c>
      <c r="AU401" s="173" t="s">
        <v>83</v>
      </c>
      <c r="AV401" s="11" t="s">
        <v>83</v>
      </c>
      <c r="AW401" s="11" t="s">
        <v>30</v>
      </c>
      <c r="AX401" s="11" t="s">
        <v>74</v>
      </c>
      <c r="AY401" s="173" t="s">
        <v>133</v>
      </c>
    </row>
    <row r="402" spans="1:65" s="12" customFormat="1" ht="10.199999999999999">
      <c r="B402" s="180"/>
      <c r="D402" s="165" t="s">
        <v>138</v>
      </c>
      <c r="E402" s="181" t="s">
        <v>1</v>
      </c>
      <c r="F402" s="182" t="s">
        <v>140</v>
      </c>
      <c r="H402" s="183">
        <v>1</v>
      </c>
      <c r="I402" s="184"/>
      <c r="L402" s="180"/>
      <c r="M402" s="185"/>
      <c r="N402" s="186"/>
      <c r="O402" s="186"/>
      <c r="P402" s="186"/>
      <c r="Q402" s="186"/>
      <c r="R402" s="186"/>
      <c r="S402" s="186"/>
      <c r="T402" s="187"/>
      <c r="AT402" s="181" t="s">
        <v>138</v>
      </c>
      <c r="AU402" s="181" t="s">
        <v>83</v>
      </c>
      <c r="AV402" s="12" t="s">
        <v>89</v>
      </c>
      <c r="AW402" s="12" t="s">
        <v>30</v>
      </c>
      <c r="AX402" s="12" t="s">
        <v>79</v>
      </c>
      <c r="AY402" s="181" t="s">
        <v>133</v>
      </c>
    </row>
    <row r="403" spans="1:65" s="2" customFormat="1" ht="21.75" customHeight="1">
      <c r="A403" s="32"/>
      <c r="B403" s="130"/>
      <c r="C403" s="216" t="s">
        <v>638</v>
      </c>
      <c r="D403" s="216" t="s">
        <v>295</v>
      </c>
      <c r="E403" s="217" t="s">
        <v>639</v>
      </c>
      <c r="F403" s="218" t="s">
        <v>640</v>
      </c>
      <c r="G403" s="219" t="s">
        <v>581</v>
      </c>
      <c r="H403" s="220">
        <v>7</v>
      </c>
      <c r="I403" s="221"/>
      <c r="J403" s="222">
        <f>ROUND(I403*H403,2)</f>
        <v>0</v>
      </c>
      <c r="K403" s="218" t="s">
        <v>186</v>
      </c>
      <c r="L403" s="223"/>
      <c r="M403" s="224" t="s">
        <v>1</v>
      </c>
      <c r="N403" s="225" t="s">
        <v>39</v>
      </c>
      <c r="O403" s="58"/>
      <c r="P403" s="160">
        <f>O403*H403</f>
        <v>0</v>
      </c>
      <c r="Q403" s="160">
        <v>3.5000000000000001E-3</v>
      </c>
      <c r="R403" s="160">
        <f>Q403*H403</f>
        <v>2.4500000000000001E-2</v>
      </c>
      <c r="S403" s="160">
        <v>0</v>
      </c>
      <c r="T403" s="161">
        <f>S403*H403</f>
        <v>0</v>
      </c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R403" s="162" t="s">
        <v>153</v>
      </c>
      <c r="AT403" s="162" t="s">
        <v>295</v>
      </c>
      <c r="AU403" s="162" t="s">
        <v>83</v>
      </c>
      <c r="AY403" s="17" t="s">
        <v>133</v>
      </c>
      <c r="BE403" s="163">
        <f>IF(N403="základní",J403,0)</f>
        <v>0</v>
      </c>
      <c r="BF403" s="163">
        <f>IF(N403="snížená",J403,0)</f>
        <v>0</v>
      </c>
      <c r="BG403" s="163">
        <f>IF(N403="zákl. přenesená",J403,0)</f>
        <v>0</v>
      </c>
      <c r="BH403" s="163">
        <f>IF(N403="sníž. přenesená",J403,0)</f>
        <v>0</v>
      </c>
      <c r="BI403" s="163">
        <f>IF(N403="nulová",J403,0)</f>
        <v>0</v>
      </c>
      <c r="BJ403" s="17" t="s">
        <v>79</v>
      </c>
      <c r="BK403" s="163">
        <f>ROUND(I403*H403,2)</f>
        <v>0</v>
      </c>
      <c r="BL403" s="17" t="s">
        <v>89</v>
      </c>
      <c r="BM403" s="162" t="s">
        <v>641</v>
      </c>
    </row>
    <row r="404" spans="1:65" s="10" customFormat="1" ht="10.199999999999999">
      <c r="B404" s="164"/>
      <c r="D404" s="165" t="s">
        <v>138</v>
      </c>
      <c r="E404" s="166" t="s">
        <v>1</v>
      </c>
      <c r="F404" s="167" t="s">
        <v>642</v>
      </c>
      <c r="H404" s="166" t="s">
        <v>1</v>
      </c>
      <c r="I404" s="168"/>
      <c r="L404" s="164"/>
      <c r="M404" s="169"/>
      <c r="N404" s="170"/>
      <c r="O404" s="170"/>
      <c r="P404" s="170"/>
      <c r="Q404" s="170"/>
      <c r="R404" s="170"/>
      <c r="S404" s="170"/>
      <c r="T404" s="171"/>
      <c r="AT404" s="166" t="s">
        <v>138</v>
      </c>
      <c r="AU404" s="166" t="s">
        <v>83</v>
      </c>
      <c r="AV404" s="10" t="s">
        <v>79</v>
      </c>
      <c r="AW404" s="10" t="s">
        <v>30</v>
      </c>
      <c r="AX404" s="10" t="s">
        <v>74</v>
      </c>
      <c r="AY404" s="166" t="s">
        <v>133</v>
      </c>
    </row>
    <row r="405" spans="1:65" s="11" customFormat="1" ht="10.199999999999999">
      <c r="B405" s="172"/>
      <c r="D405" s="165" t="s">
        <v>138</v>
      </c>
      <c r="E405" s="173" t="s">
        <v>1</v>
      </c>
      <c r="F405" s="174" t="s">
        <v>79</v>
      </c>
      <c r="H405" s="175">
        <v>1</v>
      </c>
      <c r="I405" s="176"/>
      <c r="L405" s="172"/>
      <c r="M405" s="177"/>
      <c r="N405" s="178"/>
      <c r="O405" s="178"/>
      <c r="P405" s="178"/>
      <c r="Q405" s="178"/>
      <c r="R405" s="178"/>
      <c r="S405" s="178"/>
      <c r="T405" s="179"/>
      <c r="AT405" s="173" t="s">
        <v>138</v>
      </c>
      <c r="AU405" s="173" t="s">
        <v>83</v>
      </c>
      <c r="AV405" s="11" t="s">
        <v>83</v>
      </c>
      <c r="AW405" s="11" t="s">
        <v>30</v>
      </c>
      <c r="AX405" s="11" t="s">
        <v>74</v>
      </c>
      <c r="AY405" s="173" t="s">
        <v>133</v>
      </c>
    </row>
    <row r="406" spans="1:65" s="10" customFormat="1" ht="10.199999999999999">
      <c r="B406" s="164"/>
      <c r="D406" s="165" t="s">
        <v>138</v>
      </c>
      <c r="E406" s="166" t="s">
        <v>1</v>
      </c>
      <c r="F406" s="167" t="s">
        <v>631</v>
      </c>
      <c r="H406" s="166" t="s">
        <v>1</v>
      </c>
      <c r="I406" s="168"/>
      <c r="L406" s="164"/>
      <c r="M406" s="169"/>
      <c r="N406" s="170"/>
      <c r="O406" s="170"/>
      <c r="P406" s="170"/>
      <c r="Q406" s="170"/>
      <c r="R406" s="170"/>
      <c r="S406" s="170"/>
      <c r="T406" s="171"/>
      <c r="AT406" s="166" t="s">
        <v>138</v>
      </c>
      <c r="AU406" s="166" t="s">
        <v>83</v>
      </c>
      <c r="AV406" s="10" t="s">
        <v>79</v>
      </c>
      <c r="AW406" s="10" t="s">
        <v>30</v>
      </c>
      <c r="AX406" s="10" t="s">
        <v>74</v>
      </c>
      <c r="AY406" s="166" t="s">
        <v>133</v>
      </c>
    </row>
    <row r="407" spans="1:65" s="11" customFormat="1" ht="10.199999999999999">
      <c r="B407" s="172"/>
      <c r="D407" s="165" t="s">
        <v>138</v>
      </c>
      <c r="E407" s="173" t="s">
        <v>1</v>
      </c>
      <c r="F407" s="174" t="s">
        <v>86</v>
      </c>
      <c r="H407" s="175">
        <v>3</v>
      </c>
      <c r="I407" s="176"/>
      <c r="L407" s="172"/>
      <c r="M407" s="177"/>
      <c r="N407" s="178"/>
      <c r="O407" s="178"/>
      <c r="P407" s="178"/>
      <c r="Q407" s="178"/>
      <c r="R407" s="178"/>
      <c r="S407" s="178"/>
      <c r="T407" s="179"/>
      <c r="AT407" s="173" t="s">
        <v>138</v>
      </c>
      <c r="AU407" s="173" t="s">
        <v>83</v>
      </c>
      <c r="AV407" s="11" t="s">
        <v>83</v>
      </c>
      <c r="AW407" s="11" t="s">
        <v>30</v>
      </c>
      <c r="AX407" s="11" t="s">
        <v>74</v>
      </c>
      <c r="AY407" s="173" t="s">
        <v>133</v>
      </c>
    </row>
    <row r="408" spans="1:65" s="10" customFormat="1" ht="10.199999999999999">
      <c r="B408" s="164"/>
      <c r="D408" s="165" t="s">
        <v>138</v>
      </c>
      <c r="E408" s="166" t="s">
        <v>1</v>
      </c>
      <c r="F408" s="167" t="s">
        <v>632</v>
      </c>
      <c r="H408" s="166" t="s">
        <v>1</v>
      </c>
      <c r="I408" s="168"/>
      <c r="L408" s="164"/>
      <c r="M408" s="169"/>
      <c r="N408" s="170"/>
      <c r="O408" s="170"/>
      <c r="P408" s="170"/>
      <c r="Q408" s="170"/>
      <c r="R408" s="170"/>
      <c r="S408" s="170"/>
      <c r="T408" s="171"/>
      <c r="AT408" s="166" t="s">
        <v>138</v>
      </c>
      <c r="AU408" s="166" t="s">
        <v>83</v>
      </c>
      <c r="AV408" s="10" t="s">
        <v>79</v>
      </c>
      <c r="AW408" s="10" t="s">
        <v>30</v>
      </c>
      <c r="AX408" s="10" t="s">
        <v>74</v>
      </c>
      <c r="AY408" s="166" t="s">
        <v>133</v>
      </c>
    </row>
    <row r="409" spans="1:65" s="11" customFormat="1" ht="10.199999999999999">
      <c r="B409" s="172"/>
      <c r="D409" s="165" t="s">
        <v>138</v>
      </c>
      <c r="E409" s="173" t="s">
        <v>1</v>
      </c>
      <c r="F409" s="174" t="s">
        <v>86</v>
      </c>
      <c r="H409" s="175">
        <v>3</v>
      </c>
      <c r="I409" s="176"/>
      <c r="L409" s="172"/>
      <c r="M409" s="177"/>
      <c r="N409" s="178"/>
      <c r="O409" s="178"/>
      <c r="P409" s="178"/>
      <c r="Q409" s="178"/>
      <c r="R409" s="178"/>
      <c r="S409" s="178"/>
      <c r="T409" s="179"/>
      <c r="AT409" s="173" t="s">
        <v>138</v>
      </c>
      <c r="AU409" s="173" t="s">
        <v>83</v>
      </c>
      <c r="AV409" s="11" t="s">
        <v>83</v>
      </c>
      <c r="AW409" s="11" t="s">
        <v>30</v>
      </c>
      <c r="AX409" s="11" t="s">
        <v>74</v>
      </c>
      <c r="AY409" s="173" t="s">
        <v>133</v>
      </c>
    </row>
    <row r="410" spans="1:65" s="12" customFormat="1" ht="10.199999999999999">
      <c r="B410" s="180"/>
      <c r="D410" s="165" t="s">
        <v>138</v>
      </c>
      <c r="E410" s="181" t="s">
        <v>1</v>
      </c>
      <c r="F410" s="182" t="s">
        <v>140</v>
      </c>
      <c r="H410" s="183">
        <v>7</v>
      </c>
      <c r="I410" s="184"/>
      <c r="L410" s="180"/>
      <c r="M410" s="185"/>
      <c r="N410" s="186"/>
      <c r="O410" s="186"/>
      <c r="P410" s="186"/>
      <c r="Q410" s="186"/>
      <c r="R410" s="186"/>
      <c r="S410" s="186"/>
      <c r="T410" s="187"/>
      <c r="AT410" s="181" t="s">
        <v>138</v>
      </c>
      <c r="AU410" s="181" t="s">
        <v>83</v>
      </c>
      <c r="AV410" s="12" t="s">
        <v>89</v>
      </c>
      <c r="AW410" s="12" t="s">
        <v>30</v>
      </c>
      <c r="AX410" s="12" t="s">
        <v>79</v>
      </c>
      <c r="AY410" s="181" t="s">
        <v>133</v>
      </c>
    </row>
    <row r="411" spans="1:65" s="2" customFormat="1" ht="21.75" customHeight="1">
      <c r="A411" s="32"/>
      <c r="B411" s="130"/>
      <c r="C411" s="151" t="s">
        <v>643</v>
      </c>
      <c r="D411" s="151" t="s">
        <v>131</v>
      </c>
      <c r="E411" s="152" t="s">
        <v>644</v>
      </c>
      <c r="F411" s="153" t="s">
        <v>645</v>
      </c>
      <c r="G411" s="154" t="s">
        <v>581</v>
      </c>
      <c r="H411" s="155">
        <v>2</v>
      </c>
      <c r="I411" s="156"/>
      <c r="J411" s="157">
        <f>ROUND(I411*H411,2)</f>
        <v>0</v>
      </c>
      <c r="K411" s="153" t="s">
        <v>186</v>
      </c>
      <c r="L411" s="33"/>
      <c r="M411" s="158" t="s">
        <v>1</v>
      </c>
      <c r="N411" s="159" t="s">
        <v>39</v>
      </c>
      <c r="O411" s="58"/>
      <c r="P411" s="160">
        <f>O411*H411</f>
        <v>0</v>
      </c>
      <c r="Q411" s="160">
        <v>1.0499999999999999E-3</v>
      </c>
      <c r="R411" s="160">
        <f>Q411*H411</f>
        <v>2.0999999999999999E-3</v>
      </c>
      <c r="S411" s="160">
        <v>0</v>
      </c>
      <c r="T411" s="161">
        <f>S411*H411</f>
        <v>0</v>
      </c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R411" s="162" t="s">
        <v>89</v>
      </c>
      <c r="AT411" s="162" t="s">
        <v>131</v>
      </c>
      <c r="AU411" s="162" t="s">
        <v>83</v>
      </c>
      <c r="AY411" s="17" t="s">
        <v>133</v>
      </c>
      <c r="BE411" s="163">
        <f>IF(N411="základní",J411,0)</f>
        <v>0</v>
      </c>
      <c r="BF411" s="163">
        <f>IF(N411="snížená",J411,0)</f>
        <v>0</v>
      </c>
      <c r="BG411" s="163">
        <f>IF(N411="zákl. přenesená",J411,0)</f>
        <v>0</v>
      </c>
      <c r="BH411" s="163">
        <f>IF(N411="sníž. přenesená",J411,0)</f>
        <v>0</v>
      </c>
      <c r="BI411" s="163">
        <f>IF(N411="nulová",J411,0)</f>
        <v>0</v>
      </c>
      <c r="BJ411" s="17" t="s">
        <v>79</v>
      </c>
      <c r="BK411" s="163">
        <f>ROUND(I411*H411,2)</f>
        <v>0</v>
      </c>
      <c r="BL411" s="17" t="s">
        <v>89</v>
      </c>
      <c r="BM411" s="162" t="s">
        <v>646</v>
      </c>
    </row>
    <row r="412" spans="1:65" s="10" customFormat="1" ht="10.199999999999999">
      <c r="B412" s="164"/>
      <c r="D412" s="165" t="s">
        <v>138</v>
      </c>
      <c r="E412" s="166" t="s">
        <v>1</v>
      </c>
      <c r="F412" s="167" t="s">
        <v>647</v>
      </c>
      <c r="H412" s="166" t="s">
        <v>1</v>
      </c>
      <c r="I412" s="168"/>
      <c r="L412" s="164"/>
      <c r="M412" s="169"/>
      <c r="N412" s="170"/>
      <c r="O412" s="170"/>
      <c r="P412" s="170"/>
      <c r="Q412" s="170"/>
      <c r="R412" s="170"/>
      <c r="S412" s="170"/>
      <c r="T412" s="171"/>
      <c r="AT412" s="166" t="s">
        <v>138</v>
      </c>
      <c r="AU412" s="166" t="s">
        <v>83</v>
      </c>
      <c r="AV412" s="10" t="s">
        <v>79</v>
      </c>
      <c r="AW412" s="10" t="s">
        <v>30</v>
      </c>
      <c r="AX412" s="10" t="s">
        <v>74</v>
      </c>
      <c r="AY412" s="166" t="s">
        <v>133</v>
      </c>
    </row>
    <row r="413" spans="1:65" s="11" customFormat="1" ht="10.199999999999999">
      <c r="B413" s="172"/>
      <c r="D413" s="165" t="s">
        <v>138</v>
      </c>
      <c r="E413" s="173" t="s">
        <v>1</v>
      </c>
      <c r="F413" s="174" t="s">
        <v>79</v>
      </c>
      <c r="H413" s="175">
        <v>1</v>
      </c>
      <c r="I413" s="176"/>
      <c r="L413" s="172"/>
      <c r="M413" s="177"/>
      <c r="N413" s="178"/>
      <c r="O413" s="178"/>
      <c r="P413" s="178"/>
      <c r="Q413" s="178"/>
      <c r="R413" s="178"/>
      <c r="S413" s="178"/>
      <c r="T413" s="179"/>
      <c r="AT413" s="173" t="s">
        <v>138</v>
      </c>
      <c r="AU413" s="173" t="s">
        <v>83</v>
      </c>
      <c r="AV413" s="11" t="s">
        <v>83</v>
      </c>
      <c r="AW413" s="11" t="s">
        <v>30</v>
      </c>
      <c r="AX413" s="11" t="s">
        <v>74</v>
      </c>
      <c r="AY413" s="173" t="s">
        <v>133</v>
      </c>
    </row>
    <row r="414" spans="1:65" s="10" customFormat="1" ht="10.199999999999999">
      <c r="B414" s="164"/>
      <c r="D414" s="165" t="s">
        <v>138</v>
      </c>
      <c r="E414" s="166" t="s">
        <v>1</v>
      </c>
      <c r="F414" s="167" t="s">
        <v>648</v>
      </c>
      <c r="H414" s="166" t="s">
        <v>1</v>
      </c>
      <c r="I414" s="168"/>
      <c r="L414" s="164"/>
      <c r="M414" s="169"/>
      <c r="N414" s="170"/>
      <c r="O414" s="170"/>
      <c r="P414" s="170"/>
      <c r="Q414" s="170"/>
      <c r="R414" s="170"/>
      <c r="S414" s="170"/>
      <c r="T414" s="171"/>
      <c r="AT414" s="166" t="s">
        <v>138</v>
      </c>
      <c r="AU414" s="166" t="s">
        <v>83</v>
      </c>
      <c r="AV414" s="10" t="s">
        <v>79</v>
      </c>
      <c r="AW414" s="10" t="s">
        <v>30</v>
      </c>
      <c r="AX414" s="10" t="s">
        <v>74</v>
      </c>
      <c r="AY414" s="166" t="s">
        <v>133</v>
      </c>
    </row>
    <row r="415" spans="1:65" s="11" customFormat="1" ht="10.199999999999999">
      <c r="B415" s="172"/>
      <c r="D415" s="165" t="s">
        <v>138</v>
      </c>
      <c r="E415" s="173" t="s">
        <v>1</v>
      </c>
      <c r="F415" s="174" t="s">
        <v>79</v>
      </c>
      <c r="H415" s="175">
        <v>1</v>
      </c>
      <c r="I415" s="176"/>
      <c r="L415" s="172"/>
      <c r="M415" s="177"/>
      <c r="N415" s="178"/>
      <c r="O415" s="178"/>
      <c r="P415" s="178"/>
      <c r="Q415" s="178"/>
      <c r="R415" s="178"/>
      <c r="S415" s="178"/>
      <c r="T415" s="179"/>
      <c r="AT415" s="173" t="s">
        <v>138</v>
      </c>
      <c r="AU415" s="173" t="s">
        <v>83</v>
      </c>
      <c r="AV415" s="11" t="s">
        <v>83</v>
      </c>
      <c r="AW415" s="11" t="s">
        <v>30</v>
      </c>
      <c r="AX415" s="11" t="s">
        <v>74</v>
      </c>
      <c r="AY415" s="173" t="s">
        <v>133</v>
      </c>
    </row>
    <row r="416" spans="1:65" s="12" customFormat="1" ht="10.199999999999999">
      <c r="B416" s="180"/>
      <c r="D416" s="165" t="s">
        <v>138</v>
      </c>
      <c r="E416" s="181" t="s">
        <v>1</v>
      </c>
      <c r="F416" s="182" t="s">
        <v>140</v>
      </c>
      <c r="H416" s="183">
        <v>2</v>
      </c>
      <c r="I416" s="184"/>
      <c r="L416" s="180"/>
      <c r="M416" s="185"/>
      <c r="N416" s="186"/>
      <c r="O416" s="186"/>
      <c r="P416" s="186"/>
      <c r="Q416" s="186"/>
      <c r="R416" s="186"/>
      <c r="S416" s="186"/>
      <c r="T416" s="187"/>
      <c r="AT416" s="181" t="s">
        <v>138</v>
      </c>
      <c r="AU416" s="181" t="s">
        <v>83</v>
      </c>
      <c r="AV416" s="12" t="s">
        <v>89</v>
      </c>
      <c r="AW416" s="12" t="s">
        <v>30</v>
      </c>
      <c r="AX416" s="12" t="s">
        <v>79</v>
      </c>
      <c r="AY416" s="181" t="s">
        <v>133</v>
      </c>
    </row>
    <row r="417" spans="1:65" s="2" customFormat="1" ht="21.75" customHeight="1">
      <c r="A417" s="32"/>
      <c r="B417" s="130"/>
      <c r="C417" s="216" t="s">
        <v>649</v>
      </c>
      <c r="D417" s="216" t="s">
        <v>295</v>
      </c>
      <c r="E417" s="217" t="s">
        <v>650</v>
      </c>
      <c r="F417" s="218" t="s">
        <v>651</v>
      </c>
      <c r="G417" s="219" t="s">
        <v>581</v>
      </c>
      <c r="H417" s="220">
        <v>2</v>
      </c>
      <c r="I417" s="221"/>
      <c r="J417" s="222">
        <f>ROUND(I417*H417,2)</f>
        <v>0</v>
      </c>
      <c r="K417" s="218" t="s">
        <v>186</v>
      </c>
      <c r="L417" s="223"/>
      <c r="M417" s="224" t="s">
        <v>1</v>
      </c>
      <c r="N417" s="225" t="s">
        <v>39</v>
      </c>
      <c r="O417" s="58"/>
      <c r="P417" s="160">
        <f>O417*H417</f>
        <v>0</v>
      </c>
      <c r="Q417" s="160">
        <v>1.55E-2</v>
      </c>
      <c r="R417" s="160">
        <f>Q417*H417</f>
        <v>3.1E-2</v>
      </c>
      <c r="S417" s="160">
        <v>0</v>
      </c>
      <c r="T417" s="161">
        <f>S417*H417</f>
        <v>0</v>
      </c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  <c r="AE417" s="32"/>
      <c r="AR417" s="162" t="s">
        <v>153</v>
      </c>
      <c r="AT417" s="162" t="s">
        <v>295</v>
      </c>
      <c r="AU417" s="162" t="s">
        <v>83</v>
      </c>
      <c r="AY417" s="17" t="s">
        <v>133</v>
      </c>
      <c r="BE417" s="163">
        <f>IF(N417="základní",J417,0)</f>
        <v>0</v>
      </c>
      <c r="BF417" s="163">
        <f>IF(N417="snížená",J417,0)</f>
        <v>0</v>
      </c>
      <c r="BG417" s="163">
        <f>IF(N417="zákl. přenesená",J417,0)</f>
        <v>0</v>
      </c>
      <c r="BH417" s="163">
        <f>IF(N417="sníž. přenesená",J417,0)</f>
        <v>0</v>
      </c>
      <c r="BI417" s="163">
        <f>IF(N417="nulová",J417,0)</f>
        <v>0</v>
      </c>
      <c r="BJ417" s="17" t="s">
        <v>79</v>
      </c>
      <c r="BK417" s="163">
        <f>ROUND(I417*H417,2)</f>
        <v>0</v>
      </c>
      <c r="BL417" s="17" t="s">
        <v>89</v>
      </c>
      <c r="BM417" s="162" t="s">
        <v>652</v>
      </c>
    </row>
    <row r="418" spans="1:65" s="10" customFormat="1" ht="10.199999999999999">
      <c r="B418" s="164"/>
      <c r="D418" s="165" t="s">
        <v>138</v>
      </c>
      <c r="E418" s="166" t="s">
        <v>1</v>
      </c>
      <c r="F418" s="167" t="s">
        <v>647</v>
      </c>
      <c r="H418" s="166" t="s">
        <v>1</v>
      </c>
      <c r="I418" s="168"/>
      <c r="L418" s="164"/>
      <c r="M418" s="169"/>
      <c r="N418" s="170"/>
      <c r="O418" s="170"/>
      <c r="P418" s="170"/>
      <c r="Q418" s="170"/>
      <c r="R418" s="170"/>
      <c r="S418" s="170"/>
      <c r="T418" s="171"/>
      <c r="AT418" s="166" t="s">
        <v>138</v>
      </c>
      <c r="AU418" s="166" t="s">
        <v>83</v>
      </c>
      <c r="AV418" s="10" t="s">
        <v>79</v>
      </c>
      <c r="AW418" s="10" t="s">
        <v>30</v>
      </c>
      <c r="AX418" s="10" t="s">
        <v>74</v>
      </c>
      <c r="AY418" s="166" t="s">
        <v>133</v>
      </c>
    </row>
    <row r="419" spans="1:65" s="11" customFormat="1" ht="10.199999999999999">
      <c r="B419" s="172"/>
      <c r="D419" s="165" t="s">
        <v>138</v>
      </c>
      <c r="E419" s="173" t="s">
        <v>1</v>
      </c>
      <c r="F419" s="174" t="s">
        <v>79</v>
      </c>
      <c r="H419" s="175">
        <v>1</v>
      </c>
      <c r="I419" s="176"/>
      <c r="L419" s="172"/>
      <c r="M419" s="177"/>
      <c r="N419" s="178"/>
      <c r="O419" s="178"/>
      <c r="P419" s="178"/>
      <c r="Q419" s="178"/>
      <c r="R419" s="178"/>
      <c r="S419" s="178"/>
      <c r="T419" s="179"/>
      <c r="AT419" s="173" t="s">
        <v>138</v>
      </c>
      <c r="AU419" s="173" t="s">
        <v>83</v>
      </c>
      <c r="AV419" s="11" t="s">
        <v>83</v>
      </c>
      <c r="AW419" s="11" t="s">
        <v>30</v>
      </c>
      <c r="AX419" s="11" t="s">
        <v>74</v>
      </c>
      <c r="AY419" s="173" t="s">
        <v>133</v>
      </c>
    </row>
    <row r="420" spans="1:65" s="10" customFormat="1" ht="10.199999999999999">
      <c r="B420" s="164"/>
      <c r="D420" s="165" t="s">
        <v>138</v>
      </c>
      <c r="E420" s="166" t="s">
        <v>1</v>
      </c>
      <c r="F420" s="167" t="s">
        <v>648</v>
      </c>
      <c r="H420" s="166" t="s">
        <v>1</v>
      </c>
      <c r="I420" s="168"/>
      <c r="L420" s="164"/>
      <c r="M420" s="169"/>
      <c r="N420" s="170"/>
      <c r="O420" s="170"/>
      <c r="P420" s="170"/>
      <c r="Q420" s="170"/>
      <c r="R420" s="170"/>
      <c r="S420" s="170"/>
      <c r="T420" s="171"/>
      <c r="AT420" s="166" t="s">
        <v>138</v>
      </c>
      <c r="AU420" s="166" t="s">
        <v>83</v>
      </c>
      <c r="AV420" s="10" t="s">
        <v>79</v>
      </c>
      <c r="AW420" s="10" t="s">
        <v>30</v>
      </c>
      <c r="AX420" s="10" t="s">
        <v>74</v>
      </c>
      <c r="AY420" s="166" t="s">
        <v>133</v>
      </c>
    </row>
    <row r="421" spans="1:65" s="11" customFormat="1" ht="10.199999999999999">
      <c r="B421" s="172"/>
      <c r="D421" s="165" t="s">
        <v>138</v>
      </c>
      <c r="E421" s="173" t="s">
        <v>1</v>
      </c>
      <c r="F421" s="174" t="s">
        <v>79</v>
      </c>
      <c r="H421" s="175">
        <v>1</v>
      </c>
      <c r="I421" s="176"/>
      <c r="L421" s="172"/>
      <c r="M421" s="177"/>
      <c r="N421" s="178"/>
      <c r="O421" s="178"/>
      <c r="P421" s="178"/>
      <c r="Q421" s="178"/>
      <c r="R421" s="178"/>
      <c r="S421" s="178"/>
      <c r="T421" s="179"/>
      <c r="AT421" s="173" t="s">
        <v>138</v>
      </c>
      <c r="AU421" s="173" t="s">
        <v>83</v>
      </c>
      <c r="AV421" s="11" t="s">
        <v>83</v>
      </c>
      <c r="AW421" s="11" t="s">
        <v>30</v>
      </c>
      <c r="AX421" s="11" t="s">
        <v>74</v>
      </c>
      <c r="AY421" s="173" t="s">
        <v>133</v>
      </c>
    </row>
    <row r="422" spans="1:65" s="12" customFormat="1" ht="10.199999999999999">
      <c r="B422" s="180"/>
      <c r="D422" s="165" t="s">
        <v>138</v>
      </c>
      <c r="E422" s="181" t="s">
        <v>1</v>
      </c>
      <c r="F422" s="182" t="s">
        <v>140</v>
      </c>
      <c r="H422" s="183">
        <v>2</v>
      </c>
      <c r="I422" s="184"/>
      <c r="L422" s="180"/>
      <c r="M422" s="185"/>
      <c r="N422" s="186"/>
      <c r="O422" s="186"/>
      <c r="P422" s="186"/>
      <c r="Q422" s="186"/>
      <c r="R422" s="186"/>
      <c r="S422" s="186"/>
      <c r="T422" s="187"/>
      <c r="AT422" s="181" t="s">
        <v>138</v>
      </c>
      <c r="AU422" s="181" t="s">
        <v>83</v>
      </c>
      <c r="AV422" s="12" t="s">
        <v>89</v>
      </c>
      <c r="AW422" s="12" t="s">
        <v>30</v>
      </c>
      <c r="AX422" s="12" t="s">
        <v>79</v>
      </c>
      <c r="AY422" s="181" t="s">
        <v>133</v>
      </c>
    </row>
    <row r="423" spans="1:65" s="2" customFormat="1" ht="21.75" customHeight="1">
      <c r="A423" s="32"/>
      <c r="B423" s="130"/>
      <c r="C423" s="151" t="s">
        <v>653</v>
      </c>
      <c r="D423" s="151" t="s">
        <v>131</v>
      </c>
      <c r="E423" s="152" t="s">
        <v>654</v>
      </c>
      <c r="F423" s="153" t="s">
        <v>655</v>
      </c>
      <c r="G423" s="154" t="s">
        <v>581</v>
      </c>
      <c r="H423" s="155">
        <v>12</v>
      </c>
      <c r="I423" s="156"/>
      <c r="J423" s="157">
        <f t="shared" ref="J423:J429" si="15">ROUND(I423*H423,2)</f>
        <v>0</v>
      </c>
      <c r="K423" s="153" t="s">
        <v>186</v>
      </c>
      <c r="L423" s="33"/>
      <c r="M423" s="158" t="s">
        <v>1</v>
      </c>
      <c r="N423" s="159" t="s">
        <v>39</v>
      </c>
      <c r="O423" s="58"/>
      <c r="P423" s="160">
        <f t="shared" ref="P423:P429" si="16">O423*H423</f>
        <v>0</v>
      </c>
      <c r="Q423" s="160">
        <v>0.11241</v>
      </c>
      <c r="R423" s="160">
        <f t="shared" ref="R423:R429" si="17">Q423*H423</f>
        <v>1.3489199999999999</v>
      </c>
      <c r="S423" s="160">
        <v>0</v>
      </c>
      <c r="T423" s="161">
        <f t="shared" ref="T423:T429" si="18">S423*H423</f>
        <v>0</v>
      </c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R423" s="162" t="s">
        <v>89</v>
      </c>
      <c r="AT423" s="162" t="s">
        <v>131</v>
      </c>
      <c r="AU423" s="162" t="s">
        <v>83</v>
      </c>
      <c r="AY423" s="17" t="s">
        <v>133</v>
      </c>
      <c r="BE423" s="163">
        <f t="shared" ref="BE423:BE429" si="19">IF(N423="základní",J423,0)</f>
        <v>0</v>
      </c>
      <c r="BF423" s="163">
        <f t="shared" ref="BF423:BF429" si="20">IF(N423="snížená",J423,0)</f>
        <v>0</v>
      </c>
      <c r="BG423" s="163">
        <f t="shared" ref="BG423:BG429" si="21">IF(N423="zákl. přenesená",J423,0)</f>
        <v>0</v>
      </c>
      <c r="BH423" s="163">
        <f t="shared" ref="BH423:BH429" si="22">IF(N423="sníž. přenesená",J423,0)</f>
        <v>0</v>
      </c>
      <c r="BI423" s="163">
        <f t="shared" ref="BI423:BI429" si="23">IF(N423="nulová",J423,0)</f>
        <v>0</v>
      </c>
      <c r="BJ423" s="17" t="s">
        <v>79</v>
      </c>
      <c r="BK423" s="163">
        <f t="shared" ref="BK423:BK429" si="24">ROUND(I423*H423,2)</f>
        <v>0</v>
      </c>
      <c r="BL423" s="17" t="s">
        <v>89</v>
      </c>
      <c r="BM423" s="162" t="s">
        <v>656</v>
      </c>
    </row>
    <row r="424" spans="1:65" s="2" customFormat="1" ht="16.5" customHeight="1">
      <c r="A424" s="32"/>
      <c r="B424" s="130"/>
      <c r="C424" s="216" t="s">
        <v>657</v>
      </c>
      <c r="D424" s="216" t="s">
        <v>295</v>
      </c>
      <c r="E424" s="217" t="s">
        <v>658</v>
      </c>
      <c r="F424" s="218" t="s">
        <v>659</v>
      </c>
      <c r="G424" s="219" t="s">
        <v>581</v>
      </c>
      <c r="H424" s="220">
        <v>12</v>
      </c>
      <c r="I424" s="221"/>
      <c r="J424" s="222">
        <f t="shared" si="15"/>
        <v>0</v>
      </c>
      <c r="K424" s="218" t="s">
        <v>186</v>
      </c>
      <c r="L424" s="223"/>
      <c r="M424" s="224" t="s">
        <v>1</v>
      </c>
      <c r="N424" s="225" t="s">
        <v>39</v>
      </c>
      <c r="O424" s="58"/>
      <c r="P424" s="160">
        <f t="shared" si="16"/>
        <v>0</v>
      </c>
      <c r="Q424" s="160">
        <v>6.1000000000000004E-3</v>
      </c>
      <c r="R424" s="160">
        <f t="shared" si="17"/>
        <v>7.3200000000000001E-2</v>
      </c>
      <c r="S424" s="160">
        <v>0</v>
      </c>
      <c r="T424" s="161">
        <f t="shared" si="18"/>
        <v>0</v>
      </c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  <c r="AE424" s="32"/>
      <c r="AR424" s="162" t="s">
        <v>153</v>
      </c>
      <c r="AT424" s="162" t="s">
        <v>295</v>
      </c>
      <c r="AU424" s="162" t="s">
        <v>83</v>
      </c>
      <c r="AY424" s="17" t="s">
        <v>133</v>
      </c>
      <c r="BE424" s="163">
        <f t="shared" si="19"/>
        <v>0</v>
      </c>
      <c r="BF424" s="163">
        <f t="shared" si="20"/>
        <v>0</v>
      </c>
      <c r="BG424" s="163">
        <f t="shared" si="21"/>
        <v>0</v>
      </c>
      <c r="BH424" s="163">
        <f t="shared" si="22"/>
        <v>0</v>
      </c>
      <c r="BI424" s="163">
        <f t="shared" si="23"/>
        <v>0</v>
      </c>
      <c r="BJ424" s="17" t="s">
        <v>79</v>
      </c>
      <c r="BK424" s="163">
        <f t="shared" si="24"/>
        <v>0</v>
      </c>
      <c r="BL424" s="17" t="s">
        <v>89</v>
      </c>
      <c r="BM424" s="162" t="s">
        <v>660</v>
      </c>
    </row>
    <row r="425" spans="1:65" s="2" customFormat="1" ht="16.5" customHeight="1">
      <c r="A425" s="32"/>
      <c r="B425" s="130"/>
      <c r="C425" s="216" t="s">
        <v>661</v>
      </c>
      <c r="D425" s="216" t="s">
        <v>295</v>
      </c>
      <c r="E425" s="217" t="s">
        <v>662</v>
      </c>
      <c r="F425" s="218" t="s">
        <v>663</v>
      </c>
      <c r="G425" s="219" t="s">
        <v>581</v>
      </c>
      <c r="H425" s="220">
        <v>12</v>
      </c>
      <c r="I425" s="221"/>
      <c r="J425" s="222">
        <f t="shared" si="15"/>
        <v>0</v>
      </c>
      <c r="K425" s="218" t="s">
        <v>186</v>
      </c>
      <c r="L425" s="223"/>
      <c r="M425" s="224" t="s">
        <v>1</v>
      </c>
      <c r="N425" s="225" t="s">
        <v>39</v>
      </c>
      <c r="O425" s="58"/>
      <c r="P425" s="160">
        <f t="shared" si="16"/>
        <v>0</v>
      </c>
      <c r="Q425" s="160">
        <v>3.0000000000000001E-3</v>
      </c>
      <c r="R425" s="160">
        <f t="shared" si="17"/>
        <v>3.6000000000000004E-2</v>
      </c>
      <c r="S425" s="160">
        <v>0</v>
      </c>
      <c r="T425" s="161">
        <f t="shared" si="18"/>
        <v>0</v>
      </c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R425" s="162" t="s">
        <v>153</v>
      </c>
      <c r="AT425" s="162" t="s">
        <v>295</v>
      </c>
      <c r="AU425" s="162" t="s">
        <v>83</v>
      </c>
      <c r="AY425" s="17" t="s">
        <v>133</v>
      </c>
      <c r="BE425" s="163">
        <f t="shared" si="19"/>
        <v>0</v>
      </c>
      <c r="BF425" s="163">
        <f t="shared" si="20"/>
        <v>0</v>
      </c>
      <c r="BG425" s="163">
        <f t="shared" si="21"/>
        <v>0</v>
      </c>
      <c r="BH425" s="163">
        <f t="shared" si="22"/>
        <v>0</v>
      </c>
      <c r="BI425" s="163">
        <f t="shared" si="23"/>
        <v>0</v>
      </c>
      <c r="BJ425" s="17" t="s">
        <v>79</v>
      </c>
      <c r="BK425" s="163">
        <f t="shared" si="24"/>
        <v>0</v>
      </c>
      <c r="BL425" s="17" t="s">
        <v>89</v>
      </c>
      <c r="BM425" s="162" t="s">
        <v>664</v>
      </c>
    </row>
    <row r="426" spans="1:65" s="2" customFormat="1" ht="16.5" customHeight="1">
      <c r="A426" s="32"/>
      <c r="B426" s="130"/>
      <c r="C426" s="216" t="s">
        <v>665</v>
      </c>
      <c r="D426" s="216" t="s">
        <v>295</v>
      </c>
      <c r="E426" s="217" t="s">
        <v>666</v>
      </c>
      <c r="F426" s="218" t="s">
        <v>667</v>
      </c>
      <c r="G426" s="219" t="s">
        <v>581</v>
      </c>
      <c r="H426" s="220">
        <v>26</v>
      </c>
      <c r="I426" s="221"/>
      <c r="J426" s="222">
        <f t="shared" si="15"/>
        <v>0</v>
      </c>
      <c r="K426" s="218" t="s">
        <v>186</v>
      </c>
      <c r="L426" s="223"/>
      <c r="M426" s="224" t="s">
        <v>1</v>
      </c>
      <c r="N426" s="225" t="s">
        <v>39</v>
      </c>
      <c r="O426" s="58"/>
      <c r="P426" s="160">
        <f t="shared" si="16"/>
        <v>0</v>
      </c>
      <c r="Q426" s="160">
        <v>3.5E-4</v>
      </c>
      <c r="R426" s="160">
        <f t="shared" si="17"/>
        <v>9.1000000000000004E-3</v>
      </c>
      <c r="S426" s="160">
        <v>0</v>
      </c>
      <c r="T426" s="161">
        <f t="shared" si="18"/>
        <v>0</v>
      </c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R426" s="162" t="s">
        <v>153</v>
      </c>
      <c r="AT426" s="162" t="s">
        <v>295</v>
      </c>
      <c r="AU426" s="162" t="s">
        <v>83</v>
      </c>
      <c r="AY426" s="17" t="s">
        <v>133</v>
      </c>
      <c r="BE426" s="163">
        <f t="shared" si="19"/>
        <v>0</v>
      </c>
      <c r="BF426" s="163">
        <f t="shared" si="20"/>
        <v>0</v>
      </c>
      <c r="BG426" s="163">
        <f t="shared" si="21"/>
        <v>0</v>
      </c>
      <c r="BH426" s="163">
        <f t="shared" si="22"/>
        <v>0</v>
      </c>
      <c r="BI426" s="163">
        <f t="shared" si="23"/>
        <v>0</v>
      </c>
      <c r="BJ426" s="17" t="s">
        <v>79</v>
      </c>
      <c r="BK426" s="163">
        <f t="shared" si="24"/>
        <v>0</v>
      </c>
      <c r="BL426" s="17" t="s">
        <v>89</v>
      </c>
      <c r="BM426" s="162" t="s">
        <v>668</v>
      </c>
    </row>
    <row r="427" spans="1:65" s="2" customFormat="1" ht="16.5" customHeight="1">
      <c r="A427" s="32"/>
      <c r="B427" s="130"/>
      <c r="C427" s="216" t="s">
        <v>669</v>
      </c>
      <c r="D427" s="216" t="s">
        <v>295</v>
      </c>
      <c r="E427" s="217" t="s">
        <v>670</v>
      </c>
      <c r="F427" s="218" t="s">
        <v>671</v>
      </c>
      <c r="G427" s="219" t="s">
        <v>581</v>
      </c>
      <c r="H427" s="220">
        <v>12</v>
      </c>
      <c r="I427" s="221"/>
      <c r="J427" s="222">
        <f t="shared" si="15"/>
        <v>0</v>
      </c>
      <c r="K427" s="218" t="s">
        <v>186</v>
      </c>
      <c r="L427" s="223"/>
      <c r="M427" s="224" t="s">
        <v>1</v>
      </c>
      <c r="N427" s="225" t="s">
        <v>39</v>
      </c>
      <c r="O427" s="58"/>
      <c r="P427" s="160">
        <f t="shared" si="16"/>
        <v>0</v>
      </c>
      <c r="Q427" s="160">
        <v>1E-4</v>
      </c>
      <c r="R427" s="160">
        <f t="shared" si="17"/>
        <v>1.2000000000000001E-3</v>
      </c>
      <c r="S427" s="160">
        <v>0</v>
      </c>
      <c r="T427" s="161">
        <f t="shared" si="18"/>
        <v>0</v>
      </c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R427" s="162" t="s">
        <v>153</v>
      </c>
      <c r="AT427" s="162" t="s">
        <v>295</v>
      </c>
      <c r="AU427" s="162" t="s">
        <v>83</v>
      </c>
      <c r="AY427" s="17" t="s">
        <v>133</v>
      </c>
      <c r="BE427" s="163">
        <f t="shared" si="19"/>
        <v>0</v>
      </c>
      <c r="BF427" s="163">
        <f t="shared" si="20"/>
        <v>0</v>
      </c>
      <c r="BG427" s="163">
        <f t="shared" si="21"/>
        <v>0</v>
      </c>
      <c r="BH427" s="163">
        <f t="shared" si="22"/>
        <v>0</v>
      </c>
      <c r="BI427" s="163">
        <f t="shared" si="23"/>
        <v>0</v>
      </c>
      <c r="BJ427" s="17" t="s">
        <v>79</v>
      </c>
      <c r="BK427" s="163">
        <f t="shared" si="24"/>
        <v>0</v>
      </c>
      <c r="BL427" s="17" t="s">
        <v>89</v>
      </c>
      <c r="BM427" s="162" t="s">
        <v>672</v>
      </c>
    </row>
    <row r="428" spans="1:65" s="2" customFormat="1" ht="16.5" customHeight="1">
      <c r="A428" s="32"/>
      <c r="B428" s="130"/>
      <c r="C428" s="216" t="s">
        <v>673</v>
      </c>
      <c r="D428" s="216" t="s">
        <v>295</v>
      </c>
      <c r="E428" s="217" t="s">
        <v>674</v>
      </c>
      <c r="F428" s="218" t="s">
        <v>675</v>
      </c>
      <c r="G428" s="219" t="s">
        <v>215</v>
      </c>
      <c r="H428" s="220">
        <v>2</v>
      </c>
      <c r="I428" s="221"/>
      <c r="J428" s="222">
        <f t="shared" si="15"/>
        <v>0</v>
      </c>
      <c r="K428" s="218" t="s">
        <v>594</v>
      </c>
      <c r="L428" s="223"/>
      <c r="M428" s="224" t="s">
        <v>1</v>
      </c>
      <c r="N428" s="225" t="s">
        <v>39</v>
      </c>
      <c r="O428" s="58"/>
      <c r="P428" s="160">
        <f t="shared" si="16"/>
        <v>0</v>
      </c>
      <c r="Q428" s="160">
        <v>8.0000000000000007E-5</v>
      </c>
      <c r="R428" s="160">
        <f t="shared" si="17"/>
        <v>1.6000000000000001E-4</v>
      </c>
      <c r="S428" s="160">
        <v>0</v>
      </c>
      <c r="T428" s="161">
        <f t="shared" si="18"/>
        <v>0</v>
      </c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R428" s="162" t="s">
        <v>153</v>
      </c>
      <c r="AT428" s="162" t="s">
        <v>295</v>
      </c>
      <c r="AU428" s="162" t="s">
        <v>83</v>
      </c>
      <c r="AY428" s="17" t="s">
        <v>133</v>
      </c>
      <c r="BE428" s="163">
        <f t="shared" si="19"/>
        <v>0</v>
      </c>
      <c r="BF428" s="163">
        <f t="shared" si="20"/>
        <v>0</v>
      </c>
      <c r="BG428" s="163">
        <f t="shared" si="21"/>
        <v>0</v>
      </c>
      <c r="BH428" s="163">
        <f t="shared" si="22"/>
        <v>0</v>
      </c>
      <c r="BI428" s="163">
        <f t="shared" si="23"/>
        <v>0</v>
      </c>
      <c r="BJ428" s="17" t="s">
        <v>79</v>
      </c>
      <c r="BK428" s="163">
        <f t="shared" si="24"/>
        <v>0</v>
      </c>
      <c r="BL428" s="17" t="s">
        <v>89</v>
      </c>
      <c r="BM428" s="162" t="s">
        <v>676</v>
      </c>
    </row>
    <row r="429" spans="1:65" s="2" customFormat="1" ht="21.75" customHeight="1">
      <c r="A429" s="32"/>
      <c r="B429" s="130"/>
      <c r="C429" s="151" t="s">
        <v>677</v>
      </c>
      <c r="D429" s="151" t="s">
        <v>131</v>
      </c>
      <c r="E429" s="152" t="s">
        <v>678</v>
      </c>
      <c r="F429" s="153" t="s">
        <v>679</v>
      </c>
      <c r="G429" s="154" t="s">
        <v>215</v>
      </c>
      <c r="H429" s="155">
        <v>214</v>
      </c>
      <c r="I429" s="156"/>
      <c r="J429" s="157">
        <f t="shared" si="15"/>
        <v>0</v>
      </c>
      <c r="K429" s="153" t="s">
        <v>186</v>
      </c>
      <c r="L429" s="33"/>
      <c r="M429" s="158" t="s">
        <v>1</v>
      </c>
      <c r="N429" s="159" t="s">
        <v>39</v>
      </c>
      <c r="O429" s="58"/>
      <c r="P429" s="160">
        <f t="shared" si="16"/>
        <v>0</v>
      </c>
      <c r="Q429" s="160">
        <v>1.1E-4</v>
      </c>
      <c r="R429" s="160">
        <f t="shared" si="17"/>
        <v>2.3540000000000002E-2</v>
      </c>
      <c r="S429" s="160">
        <v>0</v>
      </c>
      <c r="T429" s="161">
        <f t="shared" si="18"/>
        <v>0</v>
      </c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R429" s="162" t="s">
        <v>89</v>
      </c>
      <c r="AT429" s="162" t="s">
        <v>131</v>
      </c>
      <c r="AU429" s="162" t="s">
        <v>83</v>
      </c>
      <c r="AY429" s="17" t="s">
        <v>133</v>
      </c>
      <c r="BE429" s="163">
        <f t="shared" si="19"/>
        <v>0</v>
      </c>
      <c r="BF429" s="163">
        <f t="shared" si="20"/>
        <v>0</v>
      </c>
      <c r="BG429" s="163">
        <f t="shared" si="21"/>
        <v>0</v>
      </c>
      <c r="BH429" s="163">
        <f t="shared" si="22"/>
        <v>0</v>
      </c>
      <c r="BI429" s="163">
        <f t="shared" si="23"/>
        <v>0</v>
      </c>
      <c r="BJ429" s="17" t="s">
        <v>79</v>
      </c>
      <c r="BK429" s="163">
        <f t="shared" si="24"/>
        <v>0</v>
      </c>
      <c r="BL429" s="17" t="s">
        <v>89</v>
      </c>
      <c r="BM429" s="162" t="s">
        <v>680</v>
      </c>
    </row>
    <row r="430" spans="1:65" s="10" customFormat="1" ht="10.199999999999999">
      <c r="B430" s="164"/>
      <c r="D430" s="165" t="s">
        <v>138</v>
      </c>
      <c r="E430" s="166" t="s">
        <v>1</v>
      </c>
      <c r="F430" s="167" t="s">
        <v>681</v>
      </c>
      <c r="H430" s="166" t="s">
        <v>1</v>
      </c>
      <c r="I430" s="168"/>
      <c r="L430" s="164"/>
      <c r="M430" s="169"/>
      <c r="N430" s="170"/>
      <c r="O430" s="170"/>
      <c r="P430" s="170"/>
      <c r="Q430" s="170"/>
      <c r="R430" s="170"/>
      <c r="S430" s="170"/>
      <c r="T430" s="171"/>
      <c r="AT430" s="166" t="s">
        <v>138</v>
      </c>
      <c r="AU430" s="166" t="s">
        <v>83</v>
      </c>
      <c r="AV430" s="10" t="s">
        <v>79</v>
      </c>
      <c r="AW430" s="10" t="s">
        <v>30</v>
      </c>
      <c r="AX430" s="10" t="s">
        <v>74</v>
      </c>
      <c r="AY430" s="166" t="s">
        <v>133</v>
      </c>
    </row>
    <row r="431" spans="1:65" s="11" customFormat="1" ht="10.199999999999999">
      <c r="B431" s="172"/>
      <c r="D431" s="165" t="s">
        <v>138</v>
      </c>
      <c r="E431" s="173" t="s">
        <v>1</v>
      </c>
      <c r="F431" s="174" t="s">
        <v>682</v>
      </c>
      <c r="H431" s="175">
        <v>204</v>
      </c>
      <c r="I431" s="176"/>
      <c r="L431" s="172"/>
      <c r="M431" s="177"/>
      <c r="N431" s="178"/>
      <c r="O431" s="178"/>
      <c r="P431" s="178"/>
      <c r="Q431" s="178"/>
      <c r="R431" s="178"/>
      <c r="S431" s="178"/>
      <c r="T431" s="179"/>
      <c r="AT431" s="173" t="s">
        <v>138</v>
      </c>
      <c r="AU431" s="173" t="s">
        <v>83</v>
      </c>
      <c r="AV431" s="11" t="s">
        <v>83</v>
      </c>
      <c r="AW431" s="11" t="s">
        <v>30</v>
      </c>
      <c r="AX431" s="11" t="s">
        <v>74</v>
      </c>
      <c r="AY431" s="173" t="s">
        <v>133</v>
      </c>
    </row>
    <row r="432" spans="1:65" s="10" customFormat="1" ht="10.199999999999999">
      <c r="B432" s="164"/>
      <c r="D432" s="165" t="s">
        <v>138</v>
      </c>
      <c r="E432" s="166" t="s">
        <v>1</v>
      </c>
      <c r="F432" s="167" t="s">
        <v>683</v>
      </c>
      <c r="H432" s="166" t="s">
        <v>1</v>
      </c>
      <c r="I432" s="168"/>
      <c r="L432" s="164"/>
      <c r="M432" s="169"/>
      <c r="N432" s="170"/>
      <c r="O432" s="170"/>
      <c r="P432" s="170"/>
      <c r="Q432" s="170"/>
      <c r="R432" s="170"/>
      <c r="S432" s="170"/>
      <c r="T432" s="171"/>
      <c r="AT432" s="166" t="s">
        <v>138</v>
      </c>
      <c r="AU432" s="166" t="s">
        <v>83</v>
      </c>
      <c r="AV432" s="10" t="s">
        <v>79</v>
      </c>
      <c r="AW432" s="10" t="s">
        <v>30</v>
      </c>
      <c r="AX432" s="10" t="s">
        <v>74</v>
      </c>
      <c r="AY432" s="166" t="s">
        <v>133</v>
      </c>
    </row>
    <row r="433" spans="1:65" s="11" customFormat="1" ht="10.199999999999999">
      <c r="B433" s="172"/>
      <c r="D433" s="165" t="s">
        <v>138</v>
      </c>
      <c r="E433" s="173" t="s">
        <v>1</v>
      </c>
      <c r="F433" s="174" t="s">
        <v>684</v>
      </c>
      <c r="H433" s="175">
        <v>10</v>
      </c>
      <c r="I433" s="176"/>
      <c r="L433" s="172"/>
      <c r="M433" s="177"/>
      <c r="N433" s="178"/>
      <c r="O433" s="178"/>
      <c r="P433" s="178"/>
      <c r="Q433" s="178"/>
      <c r="R433" s="178"/>
      <c r="S433" s="178"/>
      <c r="T433" s="179"/>
      <c r="AT433" s="173" t="s">
        <v>138</v>
      </c>
      <c r="AU433" s="173" t="s">
        <v>83</v>
      </c>
      <c r="AV433" s="11" t="s">
        <v>83</v>
      </c>
      <c r="AW433" s="11" t="s">
        <v>30</v>
      </c>
      <c r="AX433" s="11" t="s">
        <v>74</v>
      </c>
      <c r="AY433" s="173" t="s">
        <v>133</v>
      </c>
    </row>
    <row r="434" spans="1:65" s="12" customFormat="1" ht="10.199999999999999">
      <c r="B434" s="180"/>
      <c r="D434" s="165" t="s">
        <v>138</v>
      </c>
      <c r="E434" s="181" t="s">
        <v>1</v>
      </c>
      <c r="F434" s="182" t="s">
        <v>140</v>
      </c>
      <c r="H434" s="183">
        <v>214</v>
      </c>
      <c r="I434" s="184"/>
      <c r="L434" s="180"/>
      <c r="M434" s="185"/>
      <c r="N434" s="186"/>
      <c r="O434" s="186"/>
      <c r="P434" s="186"/>
      <c r="Q434" s="186"/>
      <c r="R434" s="186"/>
      <c r="S434" s="186"/>
      <c r="T434" s="187"/>
      <c r="AT434" s="181" t="s">
        <v>138</v>
      </c>
      <c r="AU434" s="181" t="s">
        <v>83</v>
      </c>
      <c r="AV434" s="12" t="s">
        <v>89</v>
      </c>
      <c r="AW434" s="12" t="s">
        <v>30</v>
      </c>
      <c r="AX434" s="12" t="s">
        <v>79</v>
      </c>
      <c r="AY434" s="181" t="s">
        <v>133</v>
      </c>
    </row>
    <row r="435" spans="1:65" s="2" customFormat="1" ht="21.75" customHeight="1">
      <c r="A435" s="32"/>
      <c r="B435" s="130"/>
      <c r="C435" s="151" t="s">
        <v>685</v>
      </c>
      <c r="D435" s="151" t="s">
        <v>131</v>
      </c>
      <c r="E435" s="152" t="s">
        <v>686</v>
      </c>
      <c r="F435" s="153" t="s">
        <v>687</v>
      </c>
      <c r="G435" s="154" t="s">
        <v>215</v>
      </c>
      <c r="H435" s="155">
        <v>62</v>
      </c>
      <c r="I435" s="156"/>
      <c r="J435" s="157">
        <f>ROUND(I435*H435,2)</f>
        <v>0</v>
      </c>
      <c r="K435" s="153" t="s">
        <v>186</v>
      </c>
      <c r="L435" s="33"/>
      <c r="M435" s="158" t="s">
        <v>1</v>
      </c>
      <c r="N435" s="159" t="s">
        <v>39</v>
      </c>
      <c r="O435" s="58"/>
      <c r="P435" s="160">
        <f>O435*H435</f>
        <v>0</v>
      </c>
      <c r="Q435" s="160">
        <v>2.1000000000000001E-4</v>
      </c>
      <c r="R435" s="160">
        <f>Q435*H435</f>
        <v>1.302E-2</v>
      </c>
      <c r="S435" s="160">
        <v>0</v>
      </c>
      <c r="T435" s="161">
        <f>S435*H435</f>
        <v>0</v>
      </c>
      <c r="U435" s="32"/>
      <c r="V435" s="32"/>
      <c r="W435" s="32"/>
      <c r="X435" s="32"/>
      <c r="Y435" s="32"/>
      <c r="Z435" s="32"/>
      <c r="AA435" s="32"/>
      <c r="AB435" s="32"/>
      <c r="AC435" s="32"/>
      <c r="AD435" s="32"/>
      <c r="AE435" s="32"/>
      <c r="AR435" s="162" t="s">
        <v>89</v>
      </c>
      <c r="AT435" s="162" t="s">
        <v>131</v>
      </c>
      <c r="AU435" s="162" t="s">
        <v>83</v>
      </c>
      <c r="AY435" s="17" t="s">
        <v>133</v>
      </c>
      <c r="BE435" s="163">
        <f>IF(N435="základní",J435,0)</f>
        <v>0</v>
      </c>
      <c r="BF435" s="163">
        <f>IF(N435="snížená",J435,0)</f>
        <v>0</v>
      </c>
      <c r="BG435" s="163">
        <f>IF(N435="zákl. přenesená",J435,0)</f>
        <v>0</v>
      </c>
      <c r="BH435" s="163">
        <f>IF(N435="sníž. přenesená",J435,0)</f>
        <v>0</v>
      </c>
      <c r="BI435" s="163">
        <f>IF(N435="nulová",J435,0)</f>
        <v>0</v>
      </c>
      <c r="BJ435" s="17" t="s">
        <v>79</v>
      </c>
      <c r="BK435" s="163">
        <f>ROUND(I435*H435,2)</f>
        <v>0</v>
      </c>
      <c r="BL435" s="17" t="s">
        <v>89</v>
      </c>
      <c r="BM435" s="162" t="s">
        <v>688</v>
      </c>
    </row>
    <row r="436" spans="1:65" s="10" customFormat="1" ht="10.199999999999999">
      <c r="B436" s="164"/>
      <c r="D436" s="165" t="s">
        <v>138</v>
      </c>
      <c r="E436" s="166" t="s">
        <v>1</v>
      </c>
      <c r="F436" s="167" t="s">
        <v>689</v>
      </c>
      <c r="H436" s="166" t="s">
        <v>1</v>
      </c>
      <c r="I436" s="168"/>
      <c r="L436" s="164"/>
      <c r="M436" s="169"/>
      <c r="N436" s="170"/>
      <c r="O436" s="170"/>
      <c r="P436" s="170"/>
      <c r="Q436" s="170"/>
      <c r="R436" s="170"/>
      <c r="S436" s="170"/>
      <c r="T436" s="171"/>
      <c r="AT436" s="166" t="s">
        <v>138</v>
      </c>
      <c r="AU436" s="166" t="s">
        <v>83</v>
      </c>
      <c r="AV436" s="10" t="s">
        <v>79</v>
      </c>
      <c r="AW436" s="10" t="s">
        <v>30</v>
      </c>
      <c r="AX436" s="10" t="s">
        <v>74</v>
      </c>
      <c r="AY436" s="166" t="s">
        <v>133</v>
      </c>
    </row>
    <row r="437" spans="1:65" s="11" customFormat="1" ht="10.199999999999999">
      <c r="B437" s="172"/>
      <c r="D437" s="165" t="s">
        <v>138</v>
      </c>
      <c r="E437" s="173" t="s">
        <v>1</v>
      </c>
      <c r="F437" s="174" t="s">
        <v>690</v>
      </c>
      <c r="H437" s="175">
        <v>62</v>
      </c>
      <c r="I437" s="176"/>
      <c r="L437" s="172"/>
      <c r="M437" s="177"/>
      <c r="N437" s="178"/>
      <c r="O437" s="178"/>
      <c r="P437" s="178"/>
      <c r="Q437" s="178"/>
      <c r="R437" s="178"/>
      <c r="S437" s="178"/>
      <c r="T437" s="179"/>
      <c r="AT437" s="173" t="s">
        <v>138</v>
      </c>
      <c r="AU437" s="173" t="s">
        <v>83</v>
      </c>
      <c r="AV437" s="11" t="s">
        <v>83</v>
      </c>
      <c r="AW437" s="11" t="s">
        <v>30</v>
      </c>
      <c r="AX437" s="11" t="s">
        <v>74</v>
      </c>
      <c r="AY437" s="173" t="s">
        <v>133</v>
      </c>
    </row>
    <row r="438" spans="1:65" s="12" customFormat="1" ht="10.199999999999999">
      <c r="B438" s="180"/>
      <c r="D438" s="165" t="s">
        <v>138</v>
      </c>
      <c r="E438" s="181" t="s">
        <v>1</v>
      </c>
      <c r="F438" s="182" t="s">
        <v>140</v>
      </c>
      <c r="H438" s="183">
        <v>62</v>
      </c>
      <c r="I438" s="184"/>
      <c r="L438" s="180"/>
      <c r="M438" s="185"/>
      <c r="N438" s="186"/>
      <c r="O438" s="186"/>
      <c r="P438" s="186"/>
      <c r="Q438" s="186"/>
      <c r="R438" s="186"/>
      <c r="S438" s="186"/>
      <c r="T438" s="187"/>
      <c r="AT438" s="181" t="s">
        <v>138</v>
      </c>
      <c r="AU438" s="181" t="s">
        <v>83</v>
      </c>
      <c r="AV438" s="12" t="s">
        <v>89</v>
      </c>
      <c r="AW438" s="12" t="s">
        <v>30</v>
      </c>
      <c r="AX438" s="12" t="s">
        <v>79</v>
      </c>
      <c r="AY438" s="181" t="s">
        <v>133</v>
      </c>
    </row>
    <row r="439" spans="1:65" s="2" customFormat="1" ht="21.75" customHeight="1">
      <c r="A439" s="32"/>
      <c r="B439" s="130"/>
      <c r="C439" s="151" t="s">
        <v>691</v>
      </c>
      <c r="D439" s="151" t="s">
        <v>131</v>
      </c>
      <c r="E439" s="152" t="s">
        <v>692</v>
      </c>
      <c r="F439" s="153" t="s">
        <v>693</v>
      </c>
      <c r="G439" s="154" t="s">
        <v>215</v>
      </c>
      <c r="H439" s="155">
        <v>15</v>
      </c>
      <c r="I439" s="156"/>
      <c r="J439" s="157">
        <f>ROUND(I439*H439,2)</f>
        <v>0</v>
      </c>
      <c r="K439" s="153" t="s">
        <v>186</v>
      </c>
      <c r="L439" s="33"/>
      <c r="M439" s="158" t="s">
        <v>1</v>
      </c>
      <c r="N439" s="159" t="s">
        <v>39</v>
      </c>
      <c r="O439" s="58"/>
      <c r="P439" s="160">
        <f>O439*H439</f>
        <v>0</v>
      </c>
      <c r="Q439" s="160">
        <v>1.1E-4</v>
      </c>
      <c r="R439" s="160">
        <f>Q439*H439</f>
        <v>1.65E-3</v>
      </c>
      <c r="S439" s="160">
        <v>0</v>
      </c>
      <c r="T439" s="161">
        <f>S439*H439</f>
        <v>0</v>
      </c>
      <c r="U439" s="32"/>
      <c r="V439" s="32"/>
      <c r="W439" s="32"/>
      <c r="X439" s="32"/>
      <c r="Y439" s="32"/>
      <c r="Z439" s="32"/>
      <c r="AA439" s="32"/>
      <c r="AB439" s="32"/>
      <c r="AC439" s="32"/>
      <c r="AD439" s="32"/>
      <c r="AE439" s="32"/>
      <c r="AR439" s="162" t="s">
        <v>89</v>
      </c>
      <c r="AT439" s="162" t="s">
        <v>131</v>
      </c>
      <c r="AU439" s="162" t="s">
        <v>83</v>
      </c>
      <c r="AY439" s="17" t="s">
        <v>133</v>
      </c>
      <c r="BE439" s="163">
        <f>IF(N439="základní",J439,0)</f>
        <v>0</v>
      </c>
      <c r="BF439" s="163">
        <f>IF(N439="snížená",J439,0)</f>
        <v>0</v>
      </c>
      <c r="BG439" s="163">
        <f>IF(N439="zákl. přenesená",J439,0)</f>
        <v>0</v>
      </c>
      <c r="BH439" s="163">
        <f>IF(N439="sníž. přenesená",J439,0)</f>
        <v>0</v>
      </c>
      <c r="BI439" s="163">
        <f>IF(N439="nulová",J439,0)</f>
        <v>0</v>
      </c>
      <c r="BJ439" s="17" t="s">
        <v>79</v>
      </c>
      <c r="BK439" s="163">
        <f>ROUND(I439*H439,2)</f>
        <v>0</v>
      </c>
      <c r="BL439" s="17" t="s">
        <v>89</v>
      </c>
      <c r="BM439" s="162" t="s">
        <v>694</v>
      </c>
    </row>
    <row r="440" spans="1:65" s="10" customFormat="1" ht="10.199999999999999">
      <c r="B440" s="164"/>
      <c r="D440" s="165" t="s">
        <v>138</v>
      </c>
      <c r="E440" s="166" t="s">
        <v>1</v>
      </c>
      <c r="F440" s="167" t="s">
        <v>695</v>
      </c>
      <c r="H440" s="166" t="s">
        <v>1</v>
      </c>
      <c r="I440" s="168"/>
      <c r="L440" s="164"/>
      <c r="M440" s="169"/>
      <c r="N440" s="170"/>
      <c r="O440" s="170"/>
      <c r="P440" s="170"/>
      <c r="Q440" s="170"/>
      <c r="R440" s="170"/>
      <c r="S440" s="170"/>
      <c r="T440" s="171"/>
      <c r="AT440" s="166" t="s">
        <v>138</v>
      </c>
      <c r="AU440" s="166" t="s">
        <v>83</v>
      </c>
      <c r="AV440" s="10" t="s">
        <v>79</v>
      </c>
      <c r="AW440" s="10" t="s">
        <v>30</v>
      </c>
      <c r="AX440" s="10" t="s">
        <v>74</v>
      </c>
      <c r="AY440" s="166" t="s">
        <v>133</v>
      </c>
    </row>
    <row r="441" spans="1:65" s="11" customFormat="1" ht="10.199999999999999">
      <c r="B441" s="172"/>
      <c r="D441" s="165" t="s">
        <v>138</v>
      </c>
      <c r="E441" s="173" t="s">
        <v>1</v>
      </c>
      <c r="F441" s="174" t="s">
        <v>189</v>
      </c>
      <c r="H441" s="175">
        <v>15</v>
      </c>
      <c r="I441" s="176"/>
      <c r="L441" s="172"/>
      <c r="M441" s="177"/>
      <c r="N441" s="178"/>
      <c r="O441" s="178"/>
      <c r="P441" s="178"/>
      <c r="Q441" s="178"/>
      <c r="R441" s="178"/>
      <c r="S441" s="178"/>
      <c r="T441" s="179"/>
      <c r="AT441" s="173" t="s">
        <v>138</v>
      </c>
      <c r="AU441" s="173" t="s">
        <v>83</v>
      </c>
      <c r="AV441" s="11" t="s">
        <v>83</v>
      </c>
      <c r="AW441" s="11" t="s">
        <v>30</v>
      </c>
      <c r="AX441" s="11" t="s">
        <v>74</v>
      </c>
      <c r="AY441" s="173" t="s">
        <v>133</v>
      </c>
    </row>
    <row r="442" spans="1:65" s="12" customFormat="1" ht="10.199999999999999">
      <c r="B442" s="180"/>
      <c r="D442" s="165" t="s">
        <v>138</v>
      </c>
      <c r="E442" s="181" t="s">
        <v>1</v>
      </c>
      <c r="F442" s="182" t="s">
        <v>140</v>
      </c>
      <c r="H442" s="183">
        <v>15</v>
      </c>
      <c r="I442" s="184"/>
      <c r="L442" s="180"/>
      <c r="M442" s="185"/>
      <c r="N442" s="186"/>
      <c r="O442" s="186"/>
      <c r="P442" s="186"/>
      <c r="Q442" s="186"/>
      <c r="R442" s="186"/>
      <c r="S442" s="186"/>
      <c r="T442" s="187"/>
      <c r="AT442" s="181" t="s">
        <v>138</v>
      </c>
      <c r="AU442" s="181" t="s">
        <v>83</v>
      </c>
      <c r="AV442" s="12" t="s">
        <v>89</v>
      </c>
      <c r="AW442" s="12" t="s">
        <v>30</v>
      </c>
      <c r="AX442" s="12" t="s">
        <v>79</v>
      </c>
      <c r="AY442" s="181" t="s">
        <v>133</v>
      </c>
    </row>
    <row r="443" spans="1:65" s="2" customFormat="1" ht="21.75" customHeight="1">
      <c r="A443" s="32"/>
      <c r="B443" s="130"/>
      <c r="C443" s="151" t="s">
        <v>696</v>
      </c>
      <c r="D443" s="151" t="s">
        <v>131</v>
      </c>
      <c r="E443" s="152" t="s">
        <v>697</v>
      </c>
      <c r="F443" s="153" t="s">
        <v>698</v>
      </c>
      <c r="G443" s="154" t="s">
        <v>185</v>
      </c>
      <c r="H443" s="155">
        <v>47</v>
      </c>
      <c r="I443" s="156"/>
      <c r="J443" s="157">
        <f>ROUND(I443*H443,2)</f>
        <v>0</v>
      </c>
      <c r="K443" s="153" t="s">
        <v>186</v>
      </c>
      <c r="L443" s="33"/>
      <c r="M443" s="158" t="s">
        <v>1</v>
      </c>
      <c r="N443" s="159" t="s">
        <v>39</v>
      </c>
      <c r="O443" s="58"/>
      <c r="P443" s="160">
        <f>O443*H443</f>
        <v>0</v>
      </c>
      <c r="Q443" s="160">
        <v>8.4999999999999995E-4</v>
      </c>
      <c r="R443" s="160">
        <f>Q443*H443</f>
        <v>3.9949999999999999E-2</v>
      </c>
      <c r="S443" s="160">
        <v>0</v>
      </c>
      <c r="T443" s="161">
        <f>S443*H443</f>
        <v>0</v>
      </c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  <c r="AE443" s="32"/>
      <c r="AR443" s="162" t="s">
        <v>89</v>
      </c>
      <c r="AT443" s="162" t="s">
        <v>131</v>
      </c>
      <c r="AU443" s="162" t="s">
        <v>83</v>
      </c>
      <c r="AY443" s="17" t="s">
        <v>133</v>
      </c>
      <c r="BE443" s="163">
        <f>IF(N443="základní",J443,0)</f>
        <v>0</v>
      </c>
      <c r="BF443" s="163">
        <f>IF(N443="snížená",J443,0)</f>
        <v>0</v>
      </c>
      <c r="BG443" s="163">
        <f>IF(N443="zákl. přenesená",J443,0)</f>
        <v>0</v>
      </c>
      <c r="BH443" s="163">
        <f>IF(N443="sníž. přenesená",J443,0)</f>
        <v>0</v>
      </c>
      <c r="BI443" s="163">
        <f>IF(N443="nulová",J443,0)</f>
        <v>0</v>
      </c>
      <c r="BJ443" s="17" t="s">
        <v>79</v>
      </c>
      <c r="BK443" s="163">
        <f>ROUND(I443*H443,2)</f>
        <v>0</v>
      </c>
      <c r="BL443" s="17" t="s">
        <v>89</v>
      </c>
      <c r="BM443" s="162" t="s">
        <v>699</v>
      </c>
    </row>
    <row r="444" spans="1:65" s="10" customFormat="1" ht="10.199999999999999">
      <c r="B444" s="164"/>
      <c r="D444" s="165" t="s">
        <v>138</v>
      </c>
      <c r="E444" s="166" t="s">
        <v>1</v>
      </c>
      <c r="F444" s="167" t="s">
        <v>700</v>
      </c>
      <c r="H444" s="166" t="s">
        <v>1</v>
      </c>
      <c r="I444" s="168"/>
      <c r="L444" s="164"/>
      <c r="M444" s="169"/>
      <c r="N444" s="170"/>
      <c r="O444" s="170"/>
      <c r="P444" s="170"/>
      <c r="Q444" s="170"/>
      <c r="R444" s="170"/>
      <c r="S444" s="170"/>
      <c r="T444" s="171"/>
      <c r="AT444" s="166" t="s">
        <v>138</v>
      </c>
      <c r="AU444" s="166" t="s">
        <v>83</v>
      </c>
      <c r="AV444" s="10" t="s">
        <v>79</v>
      </c>
      <c r="AW444" s="10" t="s">
        <v>30</v>
      </c>
      <c r="AX444" s="10" t="s">
        <v>74</v>
      </c>
      <c r="AY444" s="166" t="s">
        <v>133</v>
      </c>
    </row>
    <row r="445" spans="1:65" s="11" customFormat="1" ht="10.199999999999999">
      <c r="B445" s="172"/>
      <c r="D445" s="165" t="s">
        <v>138</v>
      </c>
      <c r="E445" s="173" t="s">
        <v>1</v>
      </c>
      <c r="F445" s="174" t="s">
        <v>701</v>
      </c>
      <c r="H445" s="175">
        <v>15</v>
      </c>
      <c r="I445" s="176"/>
      <c r="L445" s="172"/>
      <c r="M445" s="177"/>
      <c r="N445" s="178"/>
      <c r="O445" s="178"/>
      <c r="P445" s="178"/>
      <c r="Q445" s="178"/>
      <c r="R445" s="178"/>
      <c r="S445" s="178"/>
      <c r="T445" s="179"/>
      <c r="AT445" s="173" t="s">
        <v>138</v>
      </c>
      <c r="AU445" s="173" t="s">
        <v>83</v>
      </c>
      <c r="AV445" s="11" t="s">
        <v>83</v>
      </c>
      <c r="AW445" s="11" t="s">
        <v>30</v>
      </c>
      <c r="AX445" s="11" t="s">
        <v>74</v>
      </c>
      <c r="AY445" s="173" t="s">
        <v>133</v>
      </c>
    </row>
    <row r="446" spans="1:65" s="10" customFormat="1" ht="10.199999999999999">
      <c r="B446" s="164"/>
      <c r="D446" s="165" t="s">
        <v>138</v>
      </c>
      <c r="E446" s="166" t="s">
        <v>1</v>
      </c>
      <c r="F446" s="167" t="s">
        <v>702</v>
      </c>
      <c r="H446" s="166" t="s">
        <v>1</v>
      </c>
      <c r="I446" s="168"/>
      <c r="L446" s="164"/>
      <c r="M446" s="169"/>
      <c r="N446" s="170"/>
      <c r="O446" s="170"/>
      <c r="P446" s="170"/>
      <c r="Q446" s="170"/>
      <c r="R446" s="170"/>
      <c r="S446" s="170"/>
      <c r="T446" s="171"/>
      <c r="AT446" s="166" t="s">
        <v>138</v>
      </c>
      <c r="AU446" s="166" t="s">
        <v>83</v>
      </c>
      <c r="AV446" s="10" t="s">
        <v>79</v>
      </c>
      <c r="AW446" s="10" t="s">
        <v>30</v>
      </c>
      <c r="AX446" s="10" t="s">
        <v>74</v>
      </c>
      <c r="AY446" s="166" t="s">
        <v>133</v>
      </c>
    </row>
    <row r="447" spans="1:65" s="11" customFormat="1" ht="10.199999999999999">
      <c r="B447" s="172"/>
      <c r="D447" s="165" t="s">
        <v>138</v>
      </c>
      <c r="E447" s="173" t="s">
        <v>1</v>
      </c>
      <c r="F447" s="174" t="s">
        <v>703</v>
      </c>
      <c r="H447" s="175">
        <v>5</v>
      </c>
      <c r="I447" s="176"/>
      <c r="L447" s="172"/>
      <c r="M447" s="177"/>
      <c r="N447" s="178"/>
      <c r="O447" s="178"/>
      <c r="P447" s="178"/>
      <c r="Q447" s="178"/>
      <c r="R447" s="178"/>
      <c r="S447" s="178"/>
      <c r="T447" s="179"/>
      <c r="AT447" s="173" t="s">
        <v>138</v>
      </c>
      <c r="AU447" s="173" t="s">
        <v>83</v>
      </c>
      <c r="AV447" s="11" t="s">
        <v>83</v>
      </c>
      <c r="AW447" s="11" t="s">
        <v>30</v>
      </c>
      <c r="AX447" s="11" t="s">
        <v>74</v>
      </c>
      <c r="AY447" s="173" t="s">
        <v>133</v>
      </c>
    </row>
    <row r="448" spans="1:65" s="10" customFormat="1" ht="10.199999999999999">
      <c r="B448" s="164"/>
      <c r="D448" s="165" t="s">
        <v>138</v>
      </c>
      <c r="E448" s="166" t="s">
        <v>1</v>
      </c>
      <c r="F448" s="167" t="s">
        <v>704</v>
      </c>
      <c r="H448" s="166" t="s">
        <v>1</v>
      </c>
      <c r="I448" s="168"/>
      <c r="L448" s="164"/>
      <c r="M448" s="169"/>
      <c r="N448" s="170"/>
      <c r="O448" s="170"/>
      <c r="P448" s="170"/>
      <c r="Q448" s="170"/>
      <c r="R448" s="170"/>
      <c r="S448" s="170"/>
      <c r="T448" s="171"/>
      <c r="AT448" s="166" t="s">
        <v>138</v>
      </c>
      <c r="AU448" s="166" t="s">
        <v>83</v>
      </c>
      <c r="AV448" s="10" t="s">
        <v>79</v>
      </c>
      <c r="AW448" s="10" t="s">
        <v>30</v>
      </c>
      <c r="AX448" s="10" t="s">
        <v>74</v>
      </c>
      <c r="AY448" s="166" t="s">
        <v>133</v>
      </c>
    </row>
    <row r="449" spans="1:65" s="11" customFormat="1" ht="10.199999999999999">
      <c r="B449" s="172"/>
      <c r="D449" s="165" t="s">
        <v>138</v>
      </c>
      <c r="E449" s="173" t="s">
        <v>1</v>
      </c>
      <c r="F449" s="174" t="s">
        <v>705</v>
      </c>
      <c r="H449" s="175">
        <v>18</v>
      </c>
      <c r="I449" s="176"/>
      <c r="L449" s="172"/>
      <c r="M449" s="177"/>
      <c r="N449" s="178"/>
      <c r="O449" s="178"/>
      <c r="P449" s="178"/>
      <c r="Q449" s="178"/>
      <c r="R449" s="178"/>
      <c r="S449" s="178"/>
      <c r="T449" s="179"/>
      <c r="AT449" s="173" t="s">
        <v>138</v>
      </c>
      <c r="AU449" s="173" t="s">
        <v>83</v>
      </c>
      <c r="AV449" s="11" t="s">
        <v>83</v>
      </c>
      <c r="AW449" s="11" t="s">
        <v>30</v>
      </c>
      <c r="AX449" s="11" t="s">
        <v>74</v>
      </c>
      <c r="AY449" s="173" t="s">
        <v>133</v>
      </c>
    </row>
    <row r="450" spans="1:65" s="10" customFormat="1" ht="10.199999999999999">
      <c r="B450" s="164"/>
      <c r="D450" s="165" t="s">
        <v>138</v>
      </c>
      <c r="E450" s="166" t="s">
        <v>1</v>
      </c>
      <c r="F450" s="167" t="s">
        <v>706</v>
      </c>
      <c r="H450" s="166" t="s">
        <v>1</v>
      </c>
      <c r="I450" s="168"/>
      <c r="L450" s="164"/>
      <c r="M450" s="169"/>
      <c r="N450" s="170"/>
      <c r="O450" s="170"/>
      <c r="P450" s="170"/>
      <c r="Q450" s="170"/>
      <c r="R450" s="170"/>
      <c r="S450" s="170"/>
      <c r="T450" s="171"/>
      <c r="AT450" s="166" t="s">
        <v>138</v>
      </c>
      <c r="AU450" s="166" t="s">
        <v>83</v>
      </c>
      <c r="AV450" s="10" t="s">
        <v>79</v>
      </c>
      <c r="AW450" s="10" t="s">
        <v>30</v>
      </c>
      <c r="AX450" s="10" t="s">
        <v>74</v>
      </c>
      <c r="AY450" s="166" t="s">
        <v>133</v>
      </c>
    </row>
    <row r="451" spans="1:65" s="11" customFormat="1" ht="10.199999999999999">
      <c r="B451" s="172"/>
      <c r="D451" s="165" t="s">
        <v>138</v>
      </c>
      <c r="E451" s="173" t="s">
        <v>1</v>
      </c>
      <c r="F451" s="174" t="s">
        <v>707</v>
      </c>
      <c r="H451" s="175">
        <v>9</v>
      </c>
      <c r="I451" s="176"/>
      <c r="L451" s="172"/>
      <c r="M451" s="177"/>
      <c r="N451" s="178"/>
      <c r="O451" s="178"/>
      <c r="P451" s="178"/>
      <c r="Q451" s="178"/>
      <c r="R451" s="178"/>
      <c r="S451" s="178"/>
      <c r="T451" s="179"/>
      <c r="AT451" s="173" t="s">
        <v>138</v>
      </c>
      <c r="AU451" s="173" t="s">
        <v>83</v>
      </c>
      <c r="AV451" s="11" t="s">
        <v>83</v>
      </c>
      <c r="AW451" s="11" t="s">
        <v>30</v>
      </c>
      <c r="AX451" s="11" t="s">
        <v>74</v>
      </c>
      <c r="AY451" s="173" t="s">
        <v>133</v>
      </c>
    </row>
    <row r="452" spans="1:65" s="12" customFormat="1" ht="10.199999999999999">
      <c r="B452" s="180"/>
      <c r="D452" s="165" t="s">
        <v>138</v>
      </c>
      <c r="E452" s="181" t="s">
        <v>1</v>
      </c>
      <c r="F452" s="182" t="s">
        <v>140</v>
      </c>
      <c r="H452" s="183">
        <v>47</v>
      </c>
      <c r="I452" s="184"/>
      <c r="L452" s="180"/>
      <c r="M452" s="185"/>
      <c r="N452" s="186"/>
      <c r="O452" s="186"/>
      <c r="P452" s="186"/>
      <c r="Q452" s="186"/>
      <c r="R452" s="186"/>
      <c r="S452" s="186"/>
      <c r="T452" s="187"/>
      <c r="AT452" s="181" t="s">
        <v>138</v>
      </c>
      <c r="AU452" s="181" t="s">
        <v>83</v>
      </c>
      <c r="AV452" s="12" t="s">
        <v>89</v>
      </c>
      <c r="AW452" s="12" t="s">
        <v>30</v>
      </c>
      <c r="AX452" s="12" t="s">
        <v>79</v>
      </c>
      <c r="AY452" s="181" t="s">
        <v>133</v>
      </c>
    </row>
    <row r="453" spans="1:65" s="2" customFormat="1" ht="21.75" customHeight="1">
      <c r="A453" s="32"/>
      <c r="B453" s="130"/>
      <c r="C453" s="151" t="s">
        <v>708</v>
      </c>
      <c r="D453" s="151" t="s">
        <v>131</v>
      </c>
      <c r="E453" s="152" t="s">
        <v>709</v>
      </c>
      <c r="F453" s="153" t="s">
        <v>710</v>
      </c>
      <c r="G453" s="154" t="s">
        <v>185</v>
      </c>
      <c r="H453" s="155">
        <v>5</v>
      </c>
      <c r="I453" s="156"/>
      <c r="J453" s="157">
        <f>ROUND(I453*H453,2)</f>
        <v>0</v>
      </c>
      <c r="K453" s="153" t="s">
        <v>186</v>
      </c>
      <c r="L453" s="33"/>
      <c r="M453" s="158" t="s">
        <v>1</v>
      </c>
      <c r="N453" s="159" t="s">
        <v>39</v>
      </c>
      <c r="O453" s="58"/>
      <c r="P453" s="160">
        <f>O453*H453</f>
        <v>0</v>
      </c>
      <c r="Q453" s="160">
        <v>1.4499999999999999E-3</v>
      </c>
      <c r="R453" s="160">
        <f>Q453*H453</f>
        <v>7.2499999999999995E-3</v>
      </c>
      <c r="S453" s="160">
        <v>0</v>
      </c>
      <c r="T453" s="161">
        <f>S453*H453</f>
        <v>0</v>
      </c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  <c r="AE453" s="32"/>
      <c r="AR453" s="162" t="s">
        <v>89</v>
      </c>
      <c r="AT453" s="162" t="s">
        <v>131</v>
      </c>
      <c r="AU453" s="162" t="s">
        <v>83</v>
      </c>
      <c r="AY453" s="17" t="s">
        <v>133</v>
      </c>
      <c r="BE453" s="163">
        <f>IF(N453="základní",J453,0)</f>
        <v>0</v>
      </c>
      <c r="BF453" s="163">
        <f>IF(N453="snížená",J453,0)</f>
        <v>0</v>
      </c>
      <c r="BG453" s="163">
        <f>IF(N453="zákl. přenesená",J453,0)</f>
        <v>0</v>
      </c>
      <c r="BH453" s="163">
        <f>IF(N453="sníž. přenesená",J453,0)</f>
        <v>0</v>
      </c>
      <c r="BI453" s="163">
        <f>IF(N453="nulová",J453,0)</f>
        <v>0</v>
      </c>
      <c r="BJ453" s="17" t="s">
        <v>79</v>
      </c>
      <c r="BK453" s="163">
        <f>ROUND(I453*H453,2)</f>
        <v>0</v>
      </c>
      <c r="BL453" s="17" t="s">
        <v>89</v>
      </c>
      <c r="BM453" s="162" t="s">
        <v>711</v>
      </c>
    </row>
    <row r="454" spans="1:65" s="10" customFormat="1" ht="10.199999999999999">
      <c r="B454" s="164"/>
      <c r="D454" s="165" t="s">
        <v>138</v>
      </c>
      <c r="E454" s="166" t="s">
        <v>1</v>
      </c>
      <c r="F454" s="167" t="s">
        <v>712</v>
      </c>
      <c r="H454" s="166" t="s">
        <v>1</v>
      </c>
      <c r="I454" s="168"/>
      <c r="L454" s="164"/>
      <c r="M454" s="169"/>
      <c r="N454" s="170"/>
      <c r="O454" s="170"/>
      <c r="P454" s="170"/>
      <c r="Q454" s="170"/>
      <c r="R454" s="170"/>
      <c r="S454" s="170"/>
      <c r="T454" s="171"/>
      <c r="AT454" s="166" t="s">
        <v>138</v>
      </c>
      <c r="AU454" s="166" t="s">
        <v>83</v>
      </c>
      <c r="AV454" s="10" t="s">
        <v>79</v>
      </c>
      <c r="AW454" s="10" t="s">
        <v>30</v>
      </c>
      <c r="AX454" s="10" t="s">
        <v>74</v>
      </c>
      <c r="AY454" s="166" t="s">
        <v>133</v>
      </c>
    </row>
    <row r="455" spans="1:65" s="11" customFormat="1" ht="10.199999999999999">
      <c r="B455" s="172"/>
      <c r="D455" s="165" t="s">
        <v>138</v>
      </c>
      <c r="E455" s="173" t="s">
        <v>1</v>
      </c>
      <c r="F455" s="174" t="s">
        <v>713</v>
      </c>
      <c r="H455" s="175">
        <v>5</v>
      </c>
      <c r="I455" s="176"/>
      <c r="L455" s="172"/>
      <c r="M455" s="177"/>
      <c r="N455" s="178"/>
      <c r="O455" s="178"/>
      <c r="P455" s="178"/>
      <c r="Q455" s="178"/>
      <c r="R455" s="178"/>
      <c r="S455" s="178"/>
      <c r="T455" s="179"/>
      <c r="AT455" s="173" t="s">
        <v>138</v>
      </c>
      <c r="AU455" s="173" t="s">
        <v>83</v>
      </c>
      <c r="AV455" s="11" t="s">
        <v>83</v>
      </c>
      <c r="AW455" s="11" t="s">
        <v>30</v>
      </c>
      <c r="AX455" s="11" t="s">
        <v>74</v>
      </c>
      <c r="AY455" s="173" t="s">
        <v>133</v>
      </c>
    </row>
    <row r="456" spans="1:65" s="12" customFormat="1" ht="10.199999999999999">
      <c r="B456" s="180"/>
      <c r="D456" s="165" t="s">
        <v>138</v>
      </c>
      <c r="E456" s="181" t="s">
        <v>1</v>
      </c>
      <c r="F456" s="182" t="s">
        <v>140</v>
      </c>
      <c r="H456" s="183">
        <v>5</v>
      </c>
      <c r="I456" s="184"/>
      <c r="L456" s="180"/>
      <c r="M456" s="185"/>
      <c r="N456" s="186"/>
      <c r="O456" s="186"/>
      <c r="P456" s="186"/>
      <c r="Q456" s="186"/>
      <c r="R456" s="186"/>
      <c r="S456" s="186"/>
      <c r="T456" s="187"/>
      <c r="AT456" s="181" t="s">
        <v>138</v>
      </c>
      <c r="AU456" s="181" t="s">
        <v>83</v>
      </c>
      <c r="AV456" s="12" t="s">
        <v>89</v>
      </c>
      <c r="AW456" s="12" t="s">
        <v>30</v>
      </c>
      <c r="AX456" s="12" t="s">
        <v>79</v>
      </c>
      <c r="AY456" s="181" t="s">
        <v>133</v>
      </c>
    </row>
    <row r="457" spans="1:65" s="2" customFormat="1" ht="33" customHeight="1">
      <c r="A457" s="32"/>
      <c r="B457" s="130"/>
      <c r="C457" s="151" t="s">
        <v>714</v>
      </c>
      <c r="D457" s="151" t="s">
        <v>131</v>
      </c>
      <c r="E457" s="152" t="s">
        <v>715</v>
      </c>
      <c r="F457" s="153" t="s">
        <v>716</v>
      </c>
      <c r="G457" s="154" t="s">
        <v>215</v>
      </c>
      <c r="H457" s="155">
        <v>291</v>
      </c>
      <c r="I457" s="156"/>
      <c r="J457" s="157">
        <f>ROUND(I457*H457,2)</f>
        <v>0</v>
      </c>
      <c r="K457" s="153" t="s">
        <v>186</v>
      </c>
      <c r="L457" s="33"/>
      <c r="M457" s="158" t="s">
        <v>1</v>
      </c>
      <c r="N457" s="159" t="s">
        <v>39</v>
      </c>
      <c r="O457" s="58"/>
      <c r="P457" s="160">
        <f>O457*H457</f>
        <v>0</v>
      </c>
      <c r="Q457" s="160">
        <v>0</v>
      </c>
      <c r="R457" s="160">
        <f>Q457*H457</f>
        <v>0</v>
      </c>
      <c r="S457" s="160">
        <v>0</v>
      </c>
      <c r="T457" s="161">
        <f>S457*H457</f>
        <v>0</v>
      </c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  <c r="AE457" s="32"/>
      <c r="AR457" s="162" t="s">
        <v>89</v>
      </c>
      <c r="AT457" s="162" t="s">
        <v>131</v>
      </c>
      <c r="AU457" s="162" t="s">
        <v>83</v>
      </c>
      <c r="AY457" s="17" t="s">
        <v>133</v>
      </c>
      <c r="BE457" s="163">
        <f>IF(N457="základní",J457,0)</f>
        <v>0</v>
      </c>
      <c r="BF457" s="163">
        <f>IF(N457="snížená",J457,0)</f>
        <v>0</v>
      </c>
      <c r="BG457" s="163">
        <f>IF(N457="zákl. přenesená",J457,0)</f>
        <v>0</v>
      </c>
      <c r="BH457" s="163">
        <f>IF(N457="sníž. přenesená",J457,0)</f>
        <v>0</v>
      </c>
      <c r="BI457" s="163">
        <f>IF(N457="nulová",J457,0)</f>
        <v>0</v>
      </c>
      <c r="BJ457" s="17" t="s">
        <v>79</v>
      </c>
      <c r="BK457" s="163">
        <f>ROUND(I457*H457,2)</f>
        <v>0</v>
      </c>
      <c r="BL457" s="17" t="s">
        <v>89</v>
      </c>
      <c r="BM457" s="162" t="s">
        <v>717</v>
      </c>
    </row>
    <row r="458" spans="1:65" s="2" customFormat="1" ht="33" customHeight="1">
      <c r="A458" s="32"/>
      <c r="B458" s="130"/>
      <c r="C458" s="151" t="s">
        <v>718</v>
      </c>
      <c r="D458" s="151" t="s">
        <v>131</v>
      </c>
      <c r="E458" s="152" t="s">
        <v>719</v>
      </c>
      <c r="F458" s="153" t="s">
        <v>720</v>
      </c>
      <c r="G458" s="154" t="s">
        <v>185</v>
      </c>
      <c r="H458" s="155">
        <v>52</v>
      </c>
      <c r="I458" s="156"/>
      <c r="J458" s="157">
        <f>ROUND(I458*H458,2)</f>
        <v>0</v>
      </c>
      <c r="K458" s="153" t="s">
        <v>186</v>
      </c>
      <c r="L458" s="33"/>
      <c r="M458" s="158" t="s">
        <v>1</v>
      </c>
      <c r="N458" s="159" t="s">
        <v>39</v>
      </c>
      <c r="O458" s="58"/>
      <c r="P458" s="160">
        <f>O458*H458</f>
        <v>0</v>
      </c>
      <c r="Q458" s="160">
        <v>1.0000000000000001E-5</v>
      </c>
      <c r="R458" s="160">
        <f>Q458*H458</f>
        <v>5.2000000000000006E-4</v>
      </c>
      <c r="S458" s="160">
        <v>0</v>
      </c>
      <c r="T458" s="161">
        <f>S458*H458</f>
        <v>0</v>
      </c>
      <c r="U458" s="32"/>
      <c r="V458" s="32"/>
      <c r="W458" s="32"/>
      <c r="X458" s="32"/>
      <c r="Y458" s="32"/>
      <c r="Z458" s="32"/>
      <c r="AA458" s="32"/>
      <c r="AB458" s="32"/>
      <c r="AC458" s="32"/>
      <c r="AD458" s="32"/>
      <c r="AE458" s="32"/>
      <c r="AR458" s="162" t="s">
        <v>89</v>
      </c>
      <c r="AT458" s="162" t="s">
        <v>131</v>
      </c>
      <c r="AU458" s="162" t="s">
        <v>83</v>
      </c>
      <c r="AY458" s="17" t="s">
        <v>133</v>
      </c>
      <c r="BE458" s="163">
        <f>IF(N458="základní",J458,0)</f>
        <v>0</v>
      </c>
      <c r="BF458" s="163">
        <f>IF(N458="snížená",J458,0)</f>
        <v>0</v>
      </c>
      <c r="BG458" s="163">
        <f>IF(N458="zákl. přenesená",J458,0)</f>
        <v>0</v>
      </c>
      <c r="BH458" s="163">
        <f>IF(N458="sníž. přenesená",J458,0)</f>
        <v>0</v>
      </c>
      <c r="BI458" s="163">
        <f>IF(N458="nulová",J458,0)</f>
        <v>0</v>
      </c>
      <c r="BJ458" s="17" t="s">
        <v>79</v>
      </c>
      <c r="BK458" s="163">
        <f>ROUND(I458*H458,2)</f>
        <v>0</v>
      </c>
      <c r="BL458" s="17" t="s">
        <v>89</v>
      </c>
      <c r="BM458" s="162" t="s">
        <v>721</v>
      </c>
    </row>
    <row r="459" spans="1:65" s="2" customFormat="1" ht="44.25" customHeight="1">
      <c r="A459" s="32"/>
      <c r="B459" s="130"/>
      <c r="C459" s="151" t="s">
        <v>722</v>
      </c>
      <c r="D459" s="151" t="s">
        <v>131</v>
      </c>
      <c r="E459" s="152" t="s">
        <v>723</v>
      </c>
      <c r="F459" s="153" t="s">
        <v>724</v>
      </c>
      <c r="G459" s="154" t="s">
        <v>215</v>
      </c>
      <c r="H459" s="155">
        <v>124</v>
      </c>
      <c r="I459" s="156"/>
      <c r="J459" s="157">
        <f>ROUND(I459*H459,2)</f>
        <v>0</v>
      </c>
      <c r="K459" s="153" t="s">
        <v>594</v>
      </c>
      <c r="L459" s="33"/>
      <c r="M459" s="158" t="s">
        <v>1</v>
      </c>
      <c r="N459" s="159" t="s">
        <v>39</v>
      </c>
      <c r="O459" s="58"/>
      <c r="P459" s="160">
        <f>O459*H459</f>
        <v>0</v>
      </c>
      <c r="Q459" s="160">
        <v>0.20219000000000001</v>
      </c>
      <c r="R459" s="160">
        <f>Q459*H459</f>
        <v>25.071560000000002</v>
      </c>
      <c r="S459" s="160">
        <v>0</v>
      </c>
      <c r="T459" s="161">
        <f>S459*H459</f>
        <v>0</v>
      </c>
      <c r="U459" s="32"/>
      <c r="V459" s="32"/>
      <c r="W459" s="32"/>
      <c r="X459" s="32"/>
      <c r="Y459" s="32"/>
      <c r="Z459" s="32"/>
      <c r="AA459" s="32"/>
      <c r="AB459" s="32"/>
      <c r="AC459" s="32"/>
      <c r="AD459" s="32"/>
      <c r="AE459" s="32"/>
      <c r="AR459" s="162" t="s">
        <v>89</v>
      </c>
      <c r="AT459" s="162" t="s">
        <v>131</v>
      </c>
      <c r="AU459" s="162" t="s">
        <v>83</v>
      </c>
      <c r="AY459" s="17" t="s">
        <v>133</v>
      </c>
      <c r="BE459" s="163">
        <f>IF(N459="základní",J459,0)</f>
        <v>0</v>
      </c>
      <c r="BF459" s="163">
        <f>IF(N459="snížená",J459,0)</f>
        <v>0</v>
      </c>
      <c r="BG459" s="163">
        <f>IF(N459="zákl. přenesená",J459,0)</f>
        <v>0</v>
      </c>
      <c r="BH459" s="163">
        <f>IF(N459="sníž. přenesená",J459,0)</f>
        <v>0</v>
      </c>
      <c r="BI459" s="163">
        <f>IF(N459="nulová",J459,0)</f>
        <v>0</v>
      </c>
      <c r="BJ459" s="17" t="s">
        <v>79</v>
      </c>
      <c r="BK459" s="163">
        <f>ROUND(I459*H459,2)</f>
        <v>0</v>
      </c>
      <c r="BL459" s="17" t="s">
        <v>89</v>
      </c>
      <c r="BM459" s="162" t="s">
        <v>725</v>
      </c>
    </row>
    <row r="460" spans="1:65" s="10" customFormat="1" ht="10.199999999999999">
      <c r="B460" s="164"/>
      <c r="D460" s="165" t="s">
        <v>138</v>
      </c>
      <c r="E460" s="166" t="s">
        <v>1</v>
      </c>
      <c r="F460" s="167" t="s">
        <v>726</v>
      </c>
      <c r="H460" s="166" t="s">
        <v>1</v>
      </c>
      <c r="I460" s="168"/>
      <c r="L460" s="164"/>
      <c r="M460" s="169"/>
      <c r="N460" s="170"/>
      <c r="O460" s="170"/>
      <c r="P460" s="170"/>
      <c r="Q460" s="170"/>
      <c r="R460" s="170"/>
      <c r="S460" s="170"/>
      <c r="T460" s="171"/>
      <c r="AT460" s="166" t="s">
        <v>138</v>
      </c>
      <c r="AU460" s="166" t="s">
        <v>83</v>
      </c>
      <c r="AV460" s="10" t="s">
        <v>79</v>
      </c>
      <c r="AW460" s="10" t="s">
        <v>30</v>
      </c>
      <c r="AX460" s="10" t="s">
        <v>74</v>
      </c>
      <c r="AY460" s="166" t="s">
        <v>133</v>
      </c>
    </row>
    <row r="461" spans="1:65" s="11" customFormat="1" ht="10.199999999999999">
      <c r="B461" s="172"/>
      <c r="D461" s="165" t="s">
        <v>138</v>
      </c>
      <c r="E461" s="173" t="s">
        <v>1</v>
      </c>
      <c r="F461" s="174" t="s">
        <v>727</v>
      </c>
      <c r="H461" s="175">
        <v>124</v>
      </c>
      <c r="I461" s="176"/>
      <c r="L461" s="172"/>
      <c r="M461" s="177"/>
      <c r="N461" s="178"/>
      <c r="O461" s="178"/>
      <c r="P461" s="178"/>
      <c r="Q461" s="178"/>
      <c r="R461" s="178"/>
      <c r="S461" s="178"/>
      <c r="T461" s="179"/>
      <c r="AT461" s="173" t="s">
        <v>138</v>
      </c>
      <c r="AU461" s="173" t="s">
        <v>83</v>
      </c>
      <c r="AV461" s="11" t="s">
        <v>83</v>
      </c>
      <c r="AW461" s="11" t="s">
        <v>30</v>
      </c>
      <c r="AX461" s="11" t="s">
        <v>74</v>
      </c>
      <c r="AY461" s="173" t="s">
        <v>133</v>
      </c>
    </row>
    <row r="462" spans="1:65" s="12" customFormat="1" ht="10.199999999999999">
      <c r="B462" s="180"/>
      <c r="D462" s="165" t="s">
        <v>138</v>
      </c>
      <c r="E462" s="181" t="s">
        <v>1</v>
      </c>
      <c r="F462" s="182" t="s">
        <v>140</v>
      </c>
      <c r="H462" s="183">
        <v>124</v>
      </c>
      <c r="I462" s="184"/>
      <c r="L462" s="180"/>
      <c r="M462" s="185"/>
      <c r="N462" s="186"/>
      <c r="O462" s="186"/>
      <c r="P462" s="186"/>
      <c r="Q462" s="186"/>
      <c r="R462" s="186"/>
      <c r="S462" s="186"/>
      <c r="T462" s="187"/>
      <c r="AT462" s="181" t="s">
        <v>138</v>
      </c>
      <c r="AU462" s="181" t="s">
        <v>83</v>
      </c>
      <c r="AV462" s="12" t="s">
        <v>89</v>
      </c>
      <c r="AW462" s="12" t="s">
        <v>30</v>
      </c>
      <c r="AX462" s="12" t="s">
        <v>79</v>
      </c>
      <c r="AY462" s="181" t="s">
        <v>133</v>
      </c>
    </row>
    <row r="463" spans="1:65" s="2" customFormat="1" ht="21.75" customHeight="1">
      <c r="A463" s="32"/>
      <c r="B463" s="130"/>
      <c r="C463" s="216" t="s">
        <v>728</v>
      </c>
      <c r="D463" s="216" t="s">
        <v>295</v>
      </c>
      <c r="E463" s="217" t="s">
        <v>729</v>
      </c>
      <c r="F463" s="218" t="s">
        <v>730</v>
      </c>
      <c r="G463" s="219" t="s">
        <v>215</v>
      </c>
      <c r="H463" s="220">
        <v>124</v>
      </c>
      <c r="I463" s="221"/>
      <c r="J463" s="222">
        <f>ROUND(I463*H463,2)</f>
        <v>0</v>
      </c>
      <c r="K463" s="218" t="s">
        <v>186</v>
      </c>
      <c r="L463" s="223"/>
      <c r="M463" s="224" t="s">
        <v>1</v>
      </c>
      <c r="N463" s="225" t="s">
        <v>39</v>
      </c>
      <c r="O463" s="58"/>
      <c r="P463" s="160">
        <f>O463*H463</f>
        <v>0</v>
      </c>
      <c r="Q463" s="160">
        <v>4.8300000000000003E-2</v>
      </c>
      <c r="R463" s="160">
        <f>Q463*H463</f>
        <v>5.9892000000000003</v>
      </c>
      <c r="S463" s="160">
        <v>0</v>
      </c>
      <c r="T463" s="161">
        <f>S463*H463</f>
        <v>0</v>
      </c>
      <c r="U463" s="32"/>
      <c r="V463" s="32"/>
      <c r="W463" s="32"/>
      <c r="X463" s="32"/>
      <c r="Y463" s="32"/>
      <c r="Z463" s="32"/>
      <c r="AA463" s="32"/>
      <c r="AB463" s="32"/>
      <c r="AC463" s="32"/>
      <c r="AD463" s="32"/>
      <c r="AE463" s="32"/>
      <c r="AR463" s="162" t="s">
        <v>153</v>
      </c>
      <c r="AT463" s="162" t="s">
        <v>295</v>
      </c>
      <c r="AU463" s="162" t="s">
        <v>83</v>
      </c>
      <c r="AY463" s="17" t="s">
        <v>133</v>
      </c>
      <c r="BE463" s="163">
        <f>IF(N463="základní",J463,0)</f>
        <v>0</v>
      </c>
      <c r="BF463" s="163">
        <f>IF(N463="snížená",J463,0)</f>
        <v>0</v>
      </c>
      <c r="BG463" s="163">
        <f>IF(N463="zákl. přenesená",J463,0)</f>
        <v>0</v>
      </c>
      <c r="BH463" s="163">
        <f>IF(N463="sníž. přenesená",J463,0)</f>
        <v>0</v>
      </c>
      <c r="BI463" s="163">
        <f>IF(N463="nulová",J463,0)</f>
        <v>0</v>
      </c>
      <c r="BJ463" s="17" t="s">
        <v>79</v>
      </c>
      <c r="BK463" s="163">
        <f>ROUND(I463*H463,2)</f>
        <v>0</v>
      </c>
      <c r="BL463" s="17" t="s">
        <v>89</v>
      </c>
      <c r="BM463" s="162" t="s">
        <v>731</v>
      </c>
    </row>
    <row r="464" spans="1:65" s="2" customFormat="1" ht="44.25" customHeight="1">
      <c r="A464" s="32"/>
      <c r="B464" s="130"/>
      <c r="C464" s="151" t="s">
        <v>732</v>
      </c>
      <c r="D464" s="151" t="s">
        <v>131</v>
      </c>
      <c r="E464" s="152" t="s">
        <v>733</v>
      </c>
      <c r="F464" s="153" t="s">
        <v>734</v>
      </c>
      <c r="G464" s="154" t="s">
        <v>215</v>
      </c>
      <c r="H464" s="155">
        <v>904</v>
      </c>
      <c r="I464" s="156"/>
      <c r="J464" s="157">
        <f>ROUND(I464*H464,2)</f>
        <v>0</v>
      </c>
      <c r="K464" s="153" t="s">
        <v>186</v>
      </c>
      <c r="L464" s="33"/>
      <c r="M464" s="158" t="s">
        <v>1</v>
      </c>
      <c r="N464" s="159" t="s">
        <v>39</v>
      </c>
      <c r="O464" s="58"/>
      <c r="P464" s="160">
        <f>O464*H464</f>
        <v>0</v>
      </c>
      <c r="Q464" s="160">
        <v>0.15540000000000001</v>
      </c>
      <c r="R464" s="160">
        <f>Q464*H464</f>
        <v>140.48160000000001</v>
      </c>
      <c r="S464" s="160">
        <v>0</v>
      </c>
      <c r="T464" s="161">
        <f>S464*H464</f>
        <v>0</v>
      </c>
      <c r="U464" s="32"/>
      <c r="V464" s="32"/>
      <c r="W464" s="32"/>
      <c r="X464" s="32"/>
      <c r="Y464" s="32"/>
      <c r="Z464" s="32"/>
      <c r="AA464" s="32"/>
      <c r="AB464" s="32"/>
      <c r="AC464" s="32"/>
      <c r="AD464" s="32"/>
      <c r="AE464" s="32"/>
      <c r="AR464" s="162" t="s">
        <v>89</v>
      </c>
      <c r="AT464" s="162" t="s">
        <v>131</v>
      </c>
      <c r="AU464" s="162" t="s">
        <v>83</v>
      </c>
      <c r="AY464" s="17" t="s">
        <v>133</v>
      </c>
      <c r="BE464" s="163">
        <f>IF(N464="základní",J464,0)</f>
        <v>0</v>
      </c>
      <c r="BF464" s="163">
        <f>IF(N464="snížená",J464,0)</f>
        <v>0</v>
      </c>
      <c r="BG464" s="163">
        <f>IF(N464="zákl. přenesená",J464,0)</f>
        <v>0</v>
      </c>
      <c r="BH464" s="163">
        <f>IF(N464="sníž. přenesená",J464,0)</f>
        <v>0</v>
      </c>
      <c r="BI464" s="163">
        <f>IF(N464="nulová",J464,0)</f>
        <v>0</v>
      </c>
      <c r="BJ464" s="17" t="s">
        <v>79</v>
      </c>
      <c r="BK464" s="163">
        <f>ROUND(I464*H464,2)</f>
        <v>0</v>
      </c>
      <c r="BL464" s="17" t="s">
        <v>89</v>
      </c>
      <c r="BM464" s="162" t="s">
        <v>735</v>
      </c>
    </row>
    <row r="465" spans="1:65" s="10" customFormat="1" ht="10.199999999999999">
      <c r="B465" s="164"/>
      <c r="D465" s="165" t="s">
        <v>138</v>
      </c>
      <c r="E465" s="166" t="s">
        <v>1</v>
      </c>
      <c r="F465" s="167" t="s">
        <v>736</v>
      </c>
      <c r="H465" s="166" t="s">
        <v>1</v>
      </c>
      <c r="I465" s="168"/>
      <c r="L465" s="164"/>
      <c r="M465" s="169"/>
      <c r="N465" s="170"/>
      <c r="O465" s="170"/>
      <c r="P465" s="170"/>
      <c r="Q465" s="170"/>
      <c r="R465" s="170"/>
      <c r="S465" s="170"/>
      <c r="T465" s="171"/>
      <c r="AT465" s="166" t="s">
        <v>138</v>
      </c>
      <c r="AU465" s="166" t="s">
        <v>83</v>
      </c>
      <c r="AV465" s="10" t="s">
        <v>79</v>
      </c>
      <c r="AW465" s="10" t="s">
        <v>30</v>
      </c>
      <c r="AX465" s="10" t="s">
        <v>74</v>
      </c>
      <c r="AY465" s="166" t="s">
        <v>133</v>
      </c>
    </row>
    <row r="466" spans="1:65" s="11" customFormat="1" ht="10.199999999999999">
      <c r="B466" s="172"/>
      <c r="D466" s="165" t="s">
        <v>138</v>
      </c>
      <c r="E466" s="173" t="s">
        <v>1</v>
      </c>
      <c r="F466" s="174" t="s">
        <v>737</v>
      </c>
      <c r="H466" s="175">
        <v>629</v>
      </c>
      <c r="I466" s="176"/>
      <c r="L466" s="172"/>
      <c r="M466" s="177"/>
      <c r="N466" s="178"/>
      <c r="O466" s="178"/>
      <c r="P466" s="178"/>
      <c r="Q466" s="178"/>
      <c r="R466" s="178"/>
      <c r="S466" s="178"/>
      <c r="T466" s="179"/>
      <c r="AT466" s="173" t="s">
        <v>138</v>
      </c>
      <c r="AU466" s="173" t="s">
        <v>83</v>
      </c>
      <c r="AV466" s="11" t="s">
        <v>83</v>
      </c>
      <c r="AW466" s="11" t="s">
        <v>30</v>
      </c>
      <c r="AX466" s="11" t="s">
        <v>74</v>
      </c>
      <c r="AY466" s="173" t="s">
        <v>133</v>
      </c>
    </row>
    <row r="467" spans="1:65" s="10" customFormat="1" ht="10.199999999999999">
      <c r="B467" s="164"/>
      <c r="D467" s="165" t="s">
        <v>138</v>
      </c>
      <c r="E467" s="166" t="s">
        <v>1</v>
      </c>
      <c r="F467" s="167" t="s">
        <v>738</v>
      </c>
      <c r="H467" s="166" t="s">
        <v>1</v>
      </c>
      <c r="I467" s="168"/>
      <c r="L467" s="164"/>
      <c r="M467" s="169"/>
      <c r="N467" s="170"/>
      <c r="O467" s="170"/>
      <c r="P467" s="170"/>
      <c r="Q467" s="170"/>
      <c r="R467" s="170"/>
      <c r="S467" s="170"/>
      <c r="T467" s="171"/>
      <c r="AT467" s="166" t="s">
        <v>138</v>
      </c>
      <c r="AU467" s="166" t="s">
        <v>83</v>
      </c>
      <c r="AV467" s="10" t="s">
        <v>79</v>
      </c>
      <c r="AW467" s="10" t="s">
        <v>30</v>
      </c>
      <c r="AX467" s="10" t="s">
        <v>74</v>
      </c>
      <c r="AY467" s="166" t="s">
        <v>133</v>
      </c>
    </row>
    <row r="468" spans="1:65" s="11" customFormat="1" ht="10.199999999999999">
      <c r="B468" s="172"/>
      <c r="D468" s="165" t="s">
        <v>138</v>
      </c>
      <c r="E468" s="173" t="s">
        <v>1</v>
      </c>
      <c r="F468" s="174" t="s">
        <v>739</v>
      </c>
      <c r="H468" s="175">
        <v>275</v>
      </c>
      <c r="I468" s="176"/>
      <c r="L468" s="172"/>
      <c r="M468" s="177"/>
      <c r="N468" s="178"/>
      <c r="O468" s="178"/>
      <c r="P468" s="178"/>
      <c r="Q468" s="178"/>
      <c r="R468" s="178"/>
      <c r="S468" s="178"/>
      <c r="T468" s="179"/>
      <c r="AT468" s="173" t="s">
        <v>138</v>
      </c>
      <c r="AU468" s="173" t="s">
        <v>83</v>
      </c>
      <c r="AV468" s="11" t="s">
        <v>83</v>
      </c>
      <c r="AW468" s="11" t="s">
        <v>30</v>
      </c>
      <c r="AX468" s="11" t="s">
        <v>74</v>
      </c>
      <c r="AY468" s="173" t="s">
        <v>133</v>
      </c>
    </row>
    <row r="469" spans="1:65" s="12" customFormat="1" ht="10.199999999999999">
      <c r="B469" s="180"/>
      <c r="D469" s="165" t="s">
        <v>138</v>
      </c>
      <c r="E469" s="181" t="s">
        <v>1</v>
      </c>
      <c r="F469" s="182" t="s">
        <v>140</v>
      </c>
      <c r="H469" s="183">
        <v>904</v>
      </c>
      <c r="I469" s="184"/>
      <c r="L469" s="180"/>
      <c r="M469" s="185"/>
      <c r="N469" s="186"/>
      <c r="O469" s="186"/>
      <c r="P469" s="186"/>
      <c r="Q469" s="186"/>
      <c r="R469" s="186"/>
      <c r="S469" s="186"/>
      <c r="T469" s="187"/>
      <c r="AT469" s="181" t="s">
        <v>138</v>
      </c>
      <c r="AU469" s="181" t="s">
        <v>83</v>
      </c>
      <c r="AV469" s="12" t="s">
        <v>89</v>
      </c>
      <c r="AW469" s="12" t="s">
        <v>30</v>
      </c>
      <c r="AX469" s="12" t="s">
        <v>79</v>
      </c>
      <c r="AY469" s="181" t="s">
        <v>133</v>
      </c>
    </row>
    <row r="470" spans="1:65" s="2" customFormat="1" ht="16.5" customHeight="1">
      <c r="A470" s="32"/>
      <c r="B470" s="130"/>
      <c r="C470" s="216" t="s">
        <v>740</v>
      </c>
      <c r="D470" s="216" t="s">
        <v>295</v>
      </c>
      <c r="E470" s="217" t="s">
        <v>741</v>
      </c>
      <c r="F470" s="218" t="s">
        <v>742</v>
      </c>
      <c r="G470" s="219" t="s">
        <v>215</v>
      </c>
      <c r="H470" s="220">
        <v>629</v>
      </c>
      <c r="I470" s="221"/>
      <c r="J470" s="222">
        <f>ROUND(I470*H470,2)</f>
        <v>0</v>
      </c>
      <c r="K470" s="218" t="s">
        <v>186</v>
      </c>
      <c r="L470" s="223"/>
      <c r="M470" s="224" t="s">
        <v>1</v>
      </c>
      <c r="N470" s="225" t="s">
        <v>39</v>
      </c>
      <c r="O470" s="58"/>
      <c r="P470" s="160">
        <f>O470*H470</f>
        <v>0</v>
      </c>
      <c r="Q470" s="160">
        <v>5.6120000000000003E-2</v>
      </c>
      <c r="R470" s="160">
        <f>Q470*H470</f>
        <v>35.299480000000003</v>
      </c>
      <c r="S470" s="160">
        <v>0</v>
      </c>
      <c r="T470" s="161">
        <f>S470*H470</f>
        <v>0</v>
      </c>
      <c r="U470" s="32"/>
      <c r="V470" s="32"/>
      <c r="W470" s="32"/>
      <c r="X470" s="32"/>
      <c r="Y470" s="32"/>
      <c r="Z470" s="32"/>
      <c r="AA470" s="32"/>
      <c r="AB470" s="32"/>
      <c r="AC470" s="32"/>
      <c r="AD470" s="32"/>
      <c r="AE470" s="32"/>
      <c r="AR470" s="162" t="s">
        <v>153</v>
      </c>
      <c r="AT470" s="162" t="s">
        <v>295</v>
      </c>
      <c r="AU470" s="162" t="s">
        <v>83</v>
      </c>
      <c r="AY470" s="17" t="s">
        <v>133</v>
      </c>
      <c r="BE470" s="163">
        <f>IF(N470="základní",J470,0)</f>
        <v>0</v>
      </c>
      <c r="BF470" s="163">
        <f>IF(N470="snížená",J470,0)</f>
        <v>0</v>
      </c>
      <c r="BG470" s="163">
        <f>IF(N470="zákl. přenesená",J470,0)</f>
        <v>0</v>
      </c>
      <c r="BH470" s="163">
        <f>IF(N470="sníž. přenesená",J470,0)</f>
        <v>0</v>
      </c>
      <c r="BI470" s="163">
        <f>IF(N470="nulová",J470,0)</f>
        <v>0</v>
      </c>
      <c r="BJ470" s="17" t="s">
        <v>79</v>
      </c>
      <c r="BK470" s="163">
        <f>ROUND(I470*H470,2)</f>
        <v>0</v>
      </c>
      <c r="BL470" s="17" t="s">
        <v>89</v>
      </c>
      <c r="BM470" s="162" t="s">
        <v>743</v>
      </c>
    </row>
    <row r="471" spans="1:65" s="2" customFormat="1" ht="16.5" customHeight="1">
      <c r="A471" s="32"/>
      <c r="B471" s="130"/>
      <c r="C471" s="216" t="s">
        <v>744</v>
      </c>
      <c r="D471" s="216" t="s">
        <v>295</v>
      </c>
      <c r="E471" s="217" t="s">
        <v>745</v>
      </c>
      <c r="F471" s="218" t="s">
        <v>746</v>
      </c>
      <c r="G471" s="219" t="s">
        <v>215</v>
      </c>
      <c r="H471" s="220">
        <v>275</v>
      </c>
      <c r="I471" s="221"/>
      <c r="J471" s="222">
        <f>ROUND(I471*H471,2)</f>
        <v>0</v>
      </c>
      <c r="K471" s="218" t="s">
        <v>186</v>
      </c>
      <c r="L471" s="223"/>
      <c r="M471" s="224" t="s">
        <v>1</v>
      </c>
      <c r="N471" s="225" t="s">
        <v>39</v>
      </c>
      <c r="O471" s="58"/>
      <c r="P471" s="160">
        <f>O471*H471</f>
        <v>0</v>
      </c>
      <c r="Q471" s="160">
        <v>0.108</v>
      </c>
      <c r="R471" s="160">
        <f>Q471*H471</f>
        <v>29.7</v>
      </c>
      <c r="S471" s="160">
        <v>0</v>
      </c>
      <c r="T471" s="161">
        <f>S471*H471</f>
        <v>0</v>
      </c>
      <c r="U471" s="32"/>
      <c r="V471" s="32"/>
      <c r="W471" s="32"/>
      <c r="X471" s="32"/>
      <c r="Y471" s="32"/>
      <c r="Z471" s="32"/>
      <c r="AA471" s="32"/>
      <c r="AB471" s="32"/>
      <c r="AC471" s="32"/>
      <c r="AD471" s="32"/>
      <c r="AE471" s="32"/>
      <c r="AR471" s="162" t="s">
        <v>153</v>
      </c>
      <c r="AT471" s="162" t="s">
        <v>295</v>
      </c>
      <c r="AU471" s="162" t="s">
        <v>83</v>
      </c>
      <c r="AY471" s="17" t="s">
        <v>133</v>
      </c>
      <c r="BE471" s="163">
        <f>IF(N471="základní",J471,0)</f>
        <v>0</v>
      </c>
      <c r="BF471" s="163">
        <f>IF(N471="snížená",J471,0)</f>
        <v>0</v>
      </c>
      <c r="BG471" s="163">
        <f>IF(N471="zákl. přenesená",J471,0)</f>
        <v>0</v>
      </c>
      <c r="BH471" s="163">
        <f>IF(N471="sníž. přenesená",J471,0)</f>
        <v>0</v>
      </c>
      <c r="BI471" s="163">
        <f>IF(N471="nulová",J471,0)</f>
        <v>0</v>
      </c>
      <c r="BJ471" s="17" t="s">
        <v>79</v>
      </c>
      <c r="BK471" s="163">
        <f>ROUND(I471*H471,2)</f>
        <v>0</v>
      </c>
      <c r="BL471" s="17" t="s">
        <v>89</v>
      </c>
      <c r="BM471" s="162" t="s">
        <v>747</v>
      </c>
    </row>
    <row r="472" spans="1:65" s="2" customFormat="1" ht="44.25" customHeight="1">
      <c r="A472" s="32"/>
      <c r="B472" s="130"/>
      <c r="C472" s="151" t="s">
        <v>748</v>
      </c>
      <c r="D472" s="151" t="s">
        <v>131</v>
      </c>
      <c r="E472" s="152" t="s">
        <v>749</v>
      </c>
      <c r="F472" s="153" t="s">
        <v>750</v>
      </c>
      <c r="G472" s="154" t="s">
        <v>215</v>
      </c>
      <c r="H472" s="155">
        <v>534</v>
      </c>
      <c r="I472" s="156"/>
      <c r="J472" s="157">
        <f>ROUND(I472*H472,2)</f>
        <v>0</v>
      </c>
      <c r="K472" s="153" t="s">
        <v>186</v>
      </c>
      <c r="L472" s="33"/>
      <c r="M472" s="158" t="s">
        <v>1</v>
      </c>
      <c r="N472" s="159" t="s">
        <v>39</v>
      </c>
      <c r="O472" s="58"/>
      <c r="P472" s="160">
        <f>O472*H472</f>
        <v>0</v>
      </c>
      <c r="Q472" s="160">
        <v>0.1295</v>
      </c>
      <c r="R472" s="160">
        <f>Q472*H472</f>
        <v>69.153000000000006</v>
      </c>
      <c r="S472" s="160">
        <v>0</v>
      </c>
      <c r="T472" s="161">
        <f>S472*H472</f>
        <v>0</v>
      </c>
      <c r="U472" s="32"/>
      <c r="V472" s="32"/>
      <c r="W472" s="32"/>
      <c r="X472" s="32"/>
      <c r="Y472" s="32"/>
      <c r="Z472" s="32"/>
      <c r="AA472" s="32"/>
      <c r="AB472" s="32"/>
      <c r="AC472" s="32"/>
      <c r="AD472" s="32"/>
      <c r="AE472" s="32"/>
      <c r="AR472" s="162" t="s">
        <v>89</v>
      </c>
      <c r="AT472" s="162" t="s">
        <v>131</v>
      </c>
      <c r="AU472" s="162" t="s">
        <v>83</v>
      </c>
      <c r="AY472" s="17" t="s">
        <v>133</v>
      </c>
      <c r="BE472" s="163">
        <f>IF(N472="základní",J472,0)</f>
        <v>0</v>
      </c>
      <c r="BF472" s="163">
        <f>IF(N472="snížená",J472,0)</f>
        <v>0</v>
      </c>
      <c r="BG472" s="163">
        <f>IF(N472="zákl. přenesená",J472,0)</f>
        <v>0</v>
      </c>
      <c r="BH472" s="163">
        <f>IF(N472="sníž. přenesená",J472,0)</f>
        <v>0</v>
      </c>
      <c r="BI472" s="163">
        <f>IF(N472="nulová",J472,0)</f>
        <v>0</v>
      </c>
      <c r="BJ472" s="17" t="s">
        <v>79</v>
      </c>
      <c r="BK472" s="163">
        <f>ROUND(I472*H472,2)</f>
        <v>0</v>
      </c>
      <c r="BL472" s="17" t="s">
        <v>89</v>
      </c>
      <c r="BM472" s="162" t="s">
        <v>751</v>
      </c>
    </row>
    <row r="473" spans="1:65" s="10" customFormat="1" ht="10.199999999999999">
      <c r="B473" s="164"/>
      <c r="D473" s="165" t="s">
        <v>138</v>
      </c>
      <c r="E473" s="166" t="s">
        <v>1</v>
      </c>
      <c r="F473" s="167" t="s">
        <v>752</v>
      </c>
      <c r="H473" s="166" t="s">
        <v>1</v>
      </c>
      <c r="I473" s="168"/>
      <c r="L473" s="164"/>
      <c r="M473" s="169"/>
      <c r="N473" s="170"/>
      <c r="O473" s="170"/>
      <c r="P473" s="170"/>
      <c r="Q473" s="170"/>
      <c r="R473" s="170"/>
      <c r="S473" s="170"/>
      <c r="T473" s="171"/>
      <c r="AT473" s="166" t="s">
        <v>138</v>
      </c>
      <c r="AU473" s="166" t="s">
        <v>83</v>
      </c>
      <c r="AV473" s="10" t="s">
        <v>79</v>
      </c>
      <c r="AW473" s="10" t="s">
        <v>30</v>
      </c>
      <c r="AX473" s="10" t="s">
        <v>74</v>
      </c>
      <c r="AY473" s="166" t="s">
        <v>133</v>
      </c>
    </row>
    <row r="474" spans="1:65" s="11" customFormat="1" ht="10.199999999999999">
      <c r="B474" s="172"/>
      <c r="D474" s="165" t="s">
        <v>138</v>
      </c>
      <c r="E474" s="173" t="s">
        <v>1</v>
      </c>
      <c r="F474" s="174" t="s">
        <v>753</v>
      </c>
      <c r="H474" s="175">
        <v>534</v>
      </c>
      <c r="I474" s="176"/>
      <c r="L474" s="172"/>
      <c r="M474" s="177"/>
      <c r="N474" s="178"/>
      <c r="O474" s="178"/>
      <c r="P474" s="178"/>
      <c r="Q474" s="178"/>
      <c r="R474" s="178"/>
      <c r="S474" s="178"/>
      <c r="T474" s="179"/>
      <c r="AT474" s="173" t="s">
        <v>138</v>
      </c>
      <c r="AU474" s="173" t="s">
        <v>83</v>
      </c>
      <c r="AV474" s="11" t="s">
        <v>83</v>
      </c>
      <c r="AW474" s="11" t="s">
        <v>30</v>
      </c>
      <c r="AX474" s="11" t="s">
        <v>74</v>
      </c>
      <c r="AY474" s="173" t="s">
        <v>133</v>
      </c>
    </row>
    <row r="475" spans="1:65" s="12" customFormat="1" ht="10.199999999999999">
      <c r="B475" s="180"/>
      <c r="D475" s="165" t="s">
        <v>138</v>
      </c>
      <c r="E475" s="181" t="s">
        <v>1</v>
      </c>
      <c r="F475" s="182" t="s">
        <v>140</v>
      </c>
      <c r="H475" s="183">
        <v>534</v>
      </c>
      <c r="I475" s="184"/>
      <c r="L475" s="180"/>
      <c r="M475" s="185"/>
      <c r="N475" s="186"/>
      <c r="O475" s="186"/>
      <c r="P475" s="186"/>
      <c r="Q475" s="186"/>
      <c r="R475" s="186"/>
      <c r="S475" s="186"/>
      <c r="T475" s="187"/>
      <c r="AT475" s="181" t="s">
        <v>138</v>
      </c>
      <c r="AU475" s="181" t="s">
        <v>83</v>
      </c>
      <c r="AV475" s="12" t="s">
        <v>89</v>
      </c>
      <c r="AW475" s="12" t="s">
        <v>30</v>
      </c>
      <c r="AX475" s="12" t="s">
        <v>79</v>
      </c>
      <c r="AY475" s="181" t="s">
        <v>133</v>
      </c>
    </row>
    <row r="476" spans="1:65" s="2" customFormat="1" ht="16.5" customHeight="1">
      <c r="A476" s="32"/>
      <c r="B476" s="130"/>
      <c r="C476" s="216" t="s">
        <v>754</v>
      </c>
      <c r="D476" s="216" t="s">
        <v>295</v>
      </c>
      <c r="E476" s="217" t="s">
        <v>755</v>
      </c>
      <c r="F476" s="218" t="s">
        <v>756</v>
      </c>
      <c r="G476" s="219" t="s">
        <v>215</v>
      </c>
      <c r="H476" s="220">
        <v>534</v>
      </c>
      <c r="I476" s="221"/>
      <c r="J476" s="222">
        <f t="shared" ref="J476:J481" si="25">ROUND(I476*H476,2)</f>
        <v>0</v>
      </c>
      <c r="K476" s="218" t="s">
        <v>186</v>
      </c>
      <c r="L476" s="223"/>
      <c r="M476" s="224" t="s">
        <v>1</v>
      </c>
      <c r="N476" s="225" t="s">
        <v>39</v>
      </c>
      <c r="O476" s="58"/>
      <c r="P476" s="160">
        <f t="shared" ref="P476:P481" si="26">O476*H476</f>
        <v>0</v>
      </c>
      <c r="Q476" s="160">
        <v>2.4E-2</v>
      </c>
      <c r="R476" s="160">
        <f t="shared" ref="R476:R481" si="27">Q476*H476</f>
        <v>12.816000000000001</v>
      </c>
      <c r="S476" s="160">
        <v>0</v>
      </c>
      <c r="T476" s="161">
        <f t="shared" ref="T476:T481" si="28">S476*H476</f>
        <v>0</v>
      </c>
      <c r="U476" s="32"/>
      <c r="V476" s="32"/>
      <c r="W476" s="32"/>
      <c r="X476" s="32"/>
      <c r="Y476" s="32"/>
      <c r="Z476" s="32"/>
      <c r="AA476" s="32"/>
      <c r="AB476" s="32"/>
      <c r="AC476" s="32"/>
      <c r="AD476" s="32"/>
      <c r="AE476" s="32"/>
      <c r="AR476" s="162" t="s">
        <v>153</v>
      </c>
      <c r="AT476" s="162" t="s">
        <v>295</v>
      </c>
      <c r="AU476" s="162" t="s">
        <v>83</v>
      </c>
      <c r="AY476" s="17" t="s">
        <v>133</v>
      </c>
      <c r="BE476" s="163">
        <f t="shared" ref="BE476:BE481" si="29">IF(N476="základní",J476,0)</f>
        <v>0</v>
      </c>
      <c r="BF476" s="163">
        <f t="shared" ref="BF476:BF481" si="30">IF(N476="snížená",J476,0)</f>
        <v>0</v>
      </c>
      <c r="BG476" s="163">
        <f t="shared" ref="BG476:BG481" si="31">IF(N476="zákl. přenesená",J476,0)</f>
        <v>0</v>
      </c>
      <c r="BH476" s="163">
        <f t="shared" ref="BH476:BH481" si="32">IF(N476="sníž. přenesená",J476,0)</f>
        <v>0</v>
      </c>
      <c r="BI476" s="163">
        <f t="shared" ref="BI476:BI481" si="33">IF(N476="nulová",J476,0)</f>
        <v>0</v>
      </c>
      <c r="BJ476" s="17" t="s">
        <v>79</v>
      </c>
      <c r="BK476" s="163">
        <f t="shared" ref="BK476:BK481" si="34">ROUND(I476*H476,2)</f>
        <v>0</v>
      </c>
      <c r="BL476" s="17" t="s">
        <v>89</v>
      </c>
      <c r="BM476" s="162" t="s">
        <v>757</v>
      </c>
    </row>
    <row r="477" spans="1:65" s="2" customFormat="1" ht="44.25" customHeight="1">
      <c r="A477" s="32"/>
      <c r="B477" s="130"/>
      <c r="C477" s="151" t="s">
        <v>758</v>
      </c>
      <c r="D477" s="151" t="s">
        <v>131</v>
      </c>
      <c r="E477" s="152" t="s">
        <v>759</v>
      </c>
      <c r="F477" s="153" t="s">
        <v>760</v>
      </c>
      <c r="G477" s="154" t="s">
        <v>215</v>
      </c>
      <c r="H477" s="155">
        <v>44</v>
      </c>
      <c r="I477" s="156"/>
      <c r="J477" s="157">
        <f t="shared" si="25"/>
        <v>0</v>
      </c>
      <c r="K477" s="153" t="s">
        <v>186</v>
      </c>
      <c r="L477" s="33"/>
      <c r="M477" s="158" t="s">
        <v>1</v>
      </c>
      <c r="N477" s="159" t="s">
        <v>39</v>
      </c>
      <c r="O477" s="58"/>
      <c r="P477" s="160">
        <f t="shared" si="26"/>
        <v>0</v>
      </c>
      <c r="Q477" s="160">
        <v>9.0000000000000006E-5</v>
      </c>
      <c r="R477" s="160">
        <f t="shared" si="27"/>
        <v>3.96E-3</v>
      </c>
      <c r="S477" s="160">
        <v>0</v>
      </c>
      <c r="T477" s="161">
        <f t="shared" si="28"/>
        <v>0</v>
      </c>
      <c r="U477" s="32"/>
      <c r="V477" s="32"/>
      <c r="W477" s="32"/>
      <c r="X477" s="32"/>
      <c r="Y477" s="32"/>
      <c r="Z477" s="32"/>
      <c r="AA477" s="32"/>
      <c r="AB477" s="32"/>
      <c r="AC477" s="32"/>
      <c r="AD477" s="32"/>
      <c r="AE477" s="32"/>
      <c r="AR477" s="162" t="s">
        <v>89</v>
      </c>
      <c r="AT477" s="162" t="s">
        <v>131</v>
      </c>
      <c r="AU477" s="162" t="s">
        <v>83</v>
      </c>
      <c r="AY477" s="17" t="s">
        <v>133</v>
      </c>
      <c r="BE477" s="163">
        <f t="shared" si="29"/>
        <v>0</v>
      </c>
      <c r="BF477" s="163">
        <f t="shared" si="30"/>
        <v>0</v>
      </c>
      <c r="BG477" s="163">
        <f t="shared" si="31"/>
        <v>0</v>
      </c>
      <c r="BH477" s="163">
        <f t="shared" si="32"/>
        <v>0</v>
      </c>
      <c r="BI477" s="163">
        <f t="shared" si="33"/>
        <v>0</v>
      </c>
      <c r="BJ477" s="17" t="s">
        <v>79</v>
      </c>
      <c r="BK477" s="163">
        <f t="shared" si="34"/>
        <v>0</v>
      </c>
      <c r="BL477" s="17" t="s">
        <v>89</v>
      </c>
      <c r="BM477" s="162" t="s">
        <v>761</v>
      </c>
    </row>
    <row r="478" spans="1:65" s="2" customFormat="1" ht="21.75" customHeight="1">
      <c r="A478" s="32"/>
      <c r="B478" s="130"/>
      <c r="C478" s="151" t="s">
        <v>762</v>
      </c>
      <c r="D478" s="151" t="s">
        <v>131</v>
      </c>
      <c r="E478" s="152" t="s">
        <v>763</v>
      </c>
      <c r="F478" s="153" t="s">
        <v>764</v>
      </c>
      <c r="G478" s="154" t="s">
        <v>215</v>
      </c>
      <c r="H478" s="155">
        <v>44</v>
      </c>
      <c r="I478" s="156"/>
      <c r="J478" s="157">
        <f t="shared" si="25"/>
        <v>0</v>
      </c>
      <c r="K478" s="153" t="s">
        <v>186</v>
      </c>
      <c r="L478" s="33"/>
      <c r="M478" s="158" t="s">
        <v>1</v>
      </c>
      <c r="N478" s="159" t="s">
        <v>39</v>
      </c>
      <c r="O478" s="58"/>
      <c r="P478" s="160">
        <f t="shared" si="26"/>
        <v>0</v>
      </c>
      <c r="Q478" s="160">
        <v>0</v>
      </c>
      <c r="R478" s="160">
        <f t="shared" si="27"/>
        <v>0</v>
      </c>
      <c r="S478" s="160">
        <v>0</v>
      </c>
      <c r="T478" s="161">
        <f t="shared" si="28"/>
        <v>0</v>
      </c>
      <c r="U478" s="32"/>
      <c r="V478" s="32"/>
      <c r="W478" s="32"/>
      <c r="X478" s="32"/>
      <c r="Y478" s="32"/>
      <c r="Z478" s="32"/>
      <c r="AA478" s="32"/>
      <c r="AB478" s="32"/>
      <c r="AC478" s="32"/>
      <c r="AD478" s="32"/>
      <c r="AE478" s="32"/>
      <c r="AR478" s="162" t="s">
        <v>89</v>
      </c>
      <c r="AT478" s="162" t="s">
        <v>131</v>
      </c>
      <c r="AU478" s="162" t="s">
        <v>83</v>
      </c>
      <c r="AY478" s="17" t="s">
        <v>133</v>
      </c>
      <c r="BE478" s="163">
        <f t="shared" si="29"/>
        <v>0</v>
      </c>
      <c r="BF478" s="163">
        <f t="shared" si="30"/>
        <v>0</v>
      </c>
      <c r="BG478" s="163">
        <f t="shared" si="31"/>
        <v>0</v>
      </c>
      <c r="BH478" s="163">
        <f t="shared" si="32"/>
        <v>0</v>
      </c>
      <c r="BI478" s="163">
        <f t="shared" si="33"/>
        <v>0</v>
      </c>
      <c r="BJ478" s="17" t="s">
        <v>79</v>
      </c>
      <c r="BK478" s="163">
        <f t="shared" si="34"/>
        <v>0</v>
      </c>
      <c r="BL478" s="17" t="s">
        <v>89</v>
      </c>
      <c r="BM478" s="162" t="s">
        <v>765</v>
      </c>
    </row>
    <row r="479" spans="1:65" s="2" customFormat="1" ht="21.75" customHeight="1">
      <c r="A479" s="32"/>
      <c r="B479" s="130"/>
      <c r="C479" s="151" t="s">
        <v>766</v>
      </c>
      <c r="D479" s="151" t="s">
        <v>131</v>
      </c>
      <c r="E479" s="152" t="s">
        <v>767</v>
      </c>
      <c r="F479" s="153" t="s">
        <v>768</v>
      </c>
      <c r="G479" s="154" t="s">
        <v>215</v>
      </c>
      <c r="H479" s="155">
        <v>148</v>
      </c>
      <c r="I479" s="156"/>
      <c r="J479" s="157">
        <f t="shared" si="25"/>
        <v>0</v>
      </c>
      <c r="K479" s="153" t="s">
        <v>186</v>
      </c>
      <c r="L479" s="33"/>
      <c r="M479" s="158" t="s">
        <v>1</v>
      </c>
      <c r="N479" s="159" t="s">
        <v>39</v>
      </c>
      <c r="O479" s="58"/>
      <c r="P479" s="160">
        <f t="shared" si="26"/>
        <v>0</v>
      </c>
      <c r="Q479" s="160">
        <v>2.0000000000000002E-5</v>
      </c>
      <c r="R479" s="160">
        <f t="shared" si="27"/>
        <v>2.9600000000000004E-3</v>
      </c>
      <c r="S479" s="160">
        <v>0</v>
      </c>
      <c r="T479" s="161">
        <f t="shared" si="28"/>
        <v>0</v>
      </c>
      <c r="U479" s="32"/>
      <c r="V479" s="32"/>
      <c r="W479" s="32"/>
      <c r="X479" s="32"/>
      <c r="Y479" s="32"/>
      <c r="Z479" s="32"/>
      <c r="AA479" s="32"/>
      <c r="AB479" s="32"/>
      <c r="AC479" s="32"/>
      <c r="AD479" s="32"/>
      <c r="AE479" s="32"/>
      <c r="AR479" s="162" t="s">
        <v>89</v>
      </c>
      <c r="AT479" s="162" t="s">
        <v>131</v>
      </c>
      <c r="AU479" s="162" t="s">
        <v>83</v>
      </c>
      <c r="AY479" s="17" t="s">
        <v>133</v>
      </c>
      <c r="BE479" s="163">
        <f t="shared" si="29"/>
        <v>0</v>
      </c>
      <c r="BF479" s="163">
        <f t="shared" si="30"/>
        <v>0</v>
      </c>
      <c r="BG479" s="163">
        <f t="shared" si="31"/>
        <v>0</v>
      </c>
      <c r="BH479" s="163">
        <f t="shared" si="32"/>
        <v>0</v>
      </c>
      <c r="BI479" s="163">
        <f t="shared" si="33"/>
        <v>0</v>
      </c>
      <c r="BJ479" s="17" t="s">
        <v>79</v>
      </c>
      <c r="BK479" s="163">
        <f t="shared" si="34"/>
        <v>0</v>
      </c>
      <c r="BL479" s="17" t="s">
        <v>89</v>
      </c>
      <c r="BM479" s="162" t="s">
        <v>769</v>
      </c>
    </row>
    <row r="480" spans="1:65" s="2" customFormat="1" ht="44.25" customHeight="1">
      <c r="A480" s="32"/>
      <c r="B480" s="130"/>
      <c r="C480" s="151" t="s">
        <v>770</v>
      </c>
      <c r="D480" s="151" t="s">
        <v>131</v>
      </c>
      <c r="E480" s="152" t="s">
        <v>771</v>
      </c>
      <c r="F480" s="153" t="s">
        <v>772</v>
      </c>
      <c r="G480" s="154" t="s">
        <v>581</v>
      </c>
      <c r="H480" s="155">
        <v>11</v>
      </c>
      <c r="I480" s="156"/>
      <c r="J480" s="157">
        <f t="shared" si="25"/>
        <v>0</v>
      </c>
      <c r="K480" s="153" t="s">
        <v>186</v>
      </c>
      <c r="L480" s="33"/>
      <c r="M480" s="158" t="s">
        <v>1</v>
      </c>
      <c r="N480" s="159" t="s">
        <v>39</v>
      </c>
      <c r="O480" s="58"/>
      <c r="P480" s="160">
        <f t="shared" si="26"/>
        <v>0</v>
      </c>
      <c r="Q480" s="160">
        <v>0</v>
      </c>
      <c r="R480" s="160">
        <f t="shared" si="27"/>
        <v>0</v>
      </c>
      <c r="S480" s="160">
        <v>8.2000000000000003E-2</v>
      </c>
      <c r="T480" s="161">
        <f t="shared" si="28"/>
        <v>0.90200000000000002</v>
      </c>
      <c r="U480" s="32"/>
      <c r="V480" s="32"/>
      <c r="W480" s="32"/>
      <c r="X480" s="32"/>
      <c r="Y480" s="32"/>
      <c r="Z480" s="32"/>
      <c r="AA480" s="32"/>
      <c r="AB480" s="32"/>
      <c r="AC480" s="32"/>
      <c r="AD480" s="32"/>
      <c r="AE480" s="32"/>
      <c r="AR480" s="162" t="s">
        <v>89</v>
      </c>
      <c r="AT480" s="162" t="s">
        <v>131</v>
      </c>
      <c r="AU480" s="162" t="s">
        <v>83</v>
      </c>
      <c r="AY480" s="17" t="s">
        <v>133</v>
      </c>
      <c r="BE480" s="163">
        <f t="shared" si="29"/>
        <v>0</v>
      </c>
      <c r="BF480" s="163">
        <f t="shared" si="30"/>
        <v>0</v>
      </c>
      <c r="BG480" s="163">
        <f t="shared" si="31"/>
        <v>0</v>
      </c>
      <c r="BH480" s="163">
        <f t="shared" si="32"/>
        <v>0</v>
      </c>
      <c r="BI480" s="163">
        <f t="shared" si="33"/>
        <v>0</v>
      </c>
      <c r="BJ480" s="17" t="s">
        <v>79</v>
      </c>
      <c r="BK480" s="163">
        <f t="shared" si="34"/>
        <v>0</v>
      </c>
      <c r="BL480" s="17" t="s">
        <v>89</v>
      </c>
      <c r="BM480" s="162" t="s">
        <v>773</v>
      </c>
    </row>
    <row r="481" spans="1:65" s="2" customFormat="1" ht="44.25" customHeight="1">
      <c r="A481" s="32"/>
      <c r="B481" s="130"/>
      <c r="C481" s="151" t="s">
        <v>774</v>
      </c>
      <c r="D481" s="151" t="s">
        <v>131</v>
      </c>
      <c r="E481" s="152" t="s">
        <v>775</v>
      </c>
      <c r="F481" s="153" t="s">
        <v>776</v>
      </c>
      <c r="G481" s="154" t="s">
        <v>581</v>
      </c>
      <c r="H481" s="155">
        <v>3</v>
      </c>
      <c r="I481" s="156"/>
      <c r="J481" s="157">
        <f t="shared" si="25"/>
        <v>0</v>
      </c>
      <c r="K481" s="153" t="s">
        <v>186</v>
      </c>
      <c r="L481" s="33"/>
      <c r="M481" s="158" t="s">
        <v>1</v>
      </c>
      <c r="N481" s="159" t="s">
        <v>39</v>
      </c>
      <c r="O481" s="58"/>
      <c r="P481" s="160">
        <f t="shared" si="26"/>
        <v>0</v>
      </c>
      <c r="Q481" s="160">
        <v>0</v>
      </c>
      <c r="R481" s="160">
        <f t="shared" si="27"/>
        <v>0</v>
      </c>
      <c r="S481" s="160">
        <v>4.0000000000000001E-3</v>
      </c>
      <c r="T481" s="161">
        <f t="shared" si="28"/>
        <v>1.2E-2</v>
      </c>
      <c r="U481" s="32"/>
      <c r="V481" s="32"/>
      <c r="W481" s="32"/>
      <c r="X481" s="32"/>
      <c r="Y481" s="32"/>
      <c r="Z481" s="32"/>
      <c r="AA481" s="32"/>
      <c r="AB481" s="32"/>
      <c r="AC481" s="32"/>
      <c r="AD481" s="32"/>
      <c r="AE481" s="32"/>
      <c r="AR481" s="162" t="s">
        <v>89</v>
      </c>
      <c r="AT481" s="162" t="s">
        <v>131</v>
      </c>
      <c r="AU481" s="162" t="s">
        <v>83</v>
      </c>
      <c r="AY481" s="17" t="s">
        <v>133</v>
      </c>
      <c r="BE481" s="163">
        <f t="shared" si="29"/>
        <v>0</v>
      </c>
      <c r="BF481" s="163">
        <f t="shared" si="30"/>
        <v>0</v>
      </c>
      <c r="BG481" s="163">
        <f t="shared" si="31"/>
        <v>0</v>
      </c>
      <c r="BH481" s="163">
        <f t="shared" si="32"/>
        <v>0</v>
      </c>
      <c r="BI481" s="163">
        <f t="shared" si="33"/>
        <v>0</v>
      </c>
      <c r="BJ481" s="17" t="s">
        <v>79</v>
      </c>
      <c r="BK481" s="163">
        <f t="shared" si="34"/>
        <v>0</v>
      </c>
      <c r="BL481" s="17" t="s">
        <v>89</v>
      </c>
      <c r="BM481" s="162" t="s">
        <v>777</v>
      </c>
    </row>
    <row r="482" spans="1:65" s="10" customFormat="1" ht="10.199999999999999">
      <c r="B482" s="164"/>
      <c r="D482" s="165" t="s">
        <v>138</v>
      </c>
      <c r="E482" s="166" t="s">
        <v>1</v>
      </c>
      <c r="F482" s="167" t="s">
        <v>778</v>
      </c>
      <c r="H482" s="166" t="s">
        <v>1</v>
      </c>
      <c r="I482" s="168"/>
      <c r="L482" s="164"/>
      <c r="M482" s="169"/>
      <c r="N482" s="170"/>
      <c r="O482" s="170"/>
      <c r="P482" s="170"/>
      <c r="Q482" s="170"/>
      <c r="R482" s="170"/>
      <c r="S482" s="170"/>
      <c r="T482" s="171"/>
      <c r="AT482" s="166" t="s">
        <v>138</v>
      </c>
      <c r="AU482" s="166" t="s">
        <v>83</v>
      </c>
      <c r="AV482" s="10" t="s">
        <v>79</v>
      </c>
      <c r="AW482" s="10" t="s">
        <v>30</v>
      </c>
      <c r="AX482" s="10" t="s">
        <v>74</v>
      </c>
      <c r="AY482" s="166" t="s">
        <v>133</v>
      </c>
    </row>
    <row r="483" spans="1:65" s="11" customFormat="1" ht="10.199999999999999">
      <c r="B483" s="172"/>
      <c r="D483" s="165" t="s">
        <v>138</v>
      </c>
      <c r="E483" s="173" t="s">
        <v>1</v>
      </c>
      <c r="F483" s="174" t="s">
        <v>83</v>
      </c>
      <c r="H483" s="175">
        <v>2</v>
      </c>
      <c r="I483" s="176"/>
      <c r="L483" s="172"/>
      <c r="M483" s="177"/>
      <c r="N483" s="178"/>
      <c r="O483" s="178"/>
      <c r="P483" s="178"/>
      <c r="Q483" s="178"/>
      <c r="R483" s="178"/>
      <c r="S483" s="178"/>
      <c r="T483" s="179"/>
      <c r="AT483" s="173" t="s">
        <v>138</v>
      </c>
      <c r="AU483" s="173" t="s">
        <v>83</v>
      </c>
      <c r="AV483" s="11" t="s">
        <v>83</v>
      </c>
      <c r="AW483" s="11" t="s">
        <v>30</v>
      </c>
      <c r="AX483" s="11" t="s">
        <v>74</v>
      </c>
      <c r="AY483" s="173" t="s">
        <v>133</v>
      </c>
    </row>
    <row r="484" spans="1:65" s="10" customFormat="1" ht="10.199999999999999">
      <c r="B484" s="164"/>
      <c r="D484" s="165" t="s">
        <v>138</v>
      </c>
      <c r="E484" s="166" t="s">
        <v>1</v>
      </c>
      <c r="F484" s="167" t="s">
        <v>779</v>
      </c>
      <c r="H484" s="166" t="s">
        <v>1</v>
      </c>
      <c r="I484" s="168"/>
      <c r="L484" s="164"/>
      <c r="M484" s="169"/>
      <c r="N484" s="170"/>
      <c r="O484" s="170"/>
      <c r="P484" s="170"/>
      <c r="Q484" s="170"/>
      <c r="R484" s="170"/>
      <c r="S484" s="170"/>
      <c r="T484" s="171"/>
      <c r="AT484" s="166" t="s">
        <v>138</v>
      </c>
      <c r="AU484" s="166" t="s">
        <v>83</v>
      </c>
      <c r="AV484" s="10" t="s">
        <v>79</v>
      </c>
      <c r="AW484" s="10" t="s">
        <v>30</v>
      </c>
      <c r="AX484" s="10" t="s">
        <v>74</v>
      </c>
      <c r="AY484" s="166" t="s">
        <v>133</v>
      </c>
    </row>
    <row r="485" spans="1:65" s="11" customFormat="1" ht="10.199999999999999">
      <c r="B485" s="172"/>
      <c r="D485" s="165" t="s">
        <v>138</v>
      </c>
      <c r="E485" s="173" t="s">
        <v>1</v>
      </c>
      <c r="F485" s="174" t="s">
        <v>79</v>
      </c>
      <c r="H485" s="175">
        <v>1</v>
      </c>
      <c r="I485" s="176"/>
      <c r="L485" s="172"/>
      <c r="M485" s="177"/>
      <c r="N485" s="178"/>
      <c r="O485" s="178"/>
      <c r="P485" s="178"/>
      <c r="Q485" s="178"/>
      <c r="R485" s="178"/>
      <c r="S485" s="178"/>
      <c r="T485" s="179"/>
      <c r="AT485" s="173" t="s">
        <v>138</v>
      </c>
      <c r="AU485" s="173" t="s">
        <v>83</v>
      </c>
      <c r="AV485" s="11" t="s">
        <v>83</v>
      </c>
      <c r="AW485" s="11" t="s">
        <v>30</v>
      </c>
      <c r="AX485" s="11" t="s">
        <v>74</v>
      </c>
      <c r="AY485" s="173" t="s">
        <v>133</v>
      </c>
    </row>
    <row r="486" spans="1:65" s="12" customFormat="1" ht="10.199999999999999">
      <c r="B486" s="180"/>
      <c r="D486" s="165" t="s">
        <v>138</v>
      </c>
      <c r="E486" s="181" t="s">
        <v>1</v>
      </c>
      <c r="F486" s="182" t="s">
        <v>140</v>
      </c>
      <c r="H486" s="183">
        <v>3</v>
      </c>
      <c r="I486" s="184"/>
      <c r="L486" s="180"/>
      <c r="M486" s="185"/>
      <c r="N486" s="186"/>
      <c r="O486" s="186"/>
      <c r="P486" s="186"/>
      <c r="Q486" s="186"/>
      <c r="R486" s="186"/>
      <c r="S486" s="186"/>
      <c r="T486" s="187"/>
      <c r="AT486" s="181" t="s">
        <v>138</v>
      </c>
      <c r="AU486" s="181" t="s">
        <v>83</v>
      </c>
      <c r="AV486" s="12" t="s">
        <v>89</v>
      </c>
      <c r="AW486" s="12" t="s">
        <v>30</v>
      </c>
      <c r="AX486" s="12" t="s">
        <v>79</v>
      </c>
      <c r="AY486" s="181" t="s">
        <v>133</v>
      </c>
    </row>
    <row r="487" spans="1:65" s="2" customFormat="1" ht="22.8" customHeight="1">
      <c r="A487" s="32"/>
      <c r="B487" s="130"/>
      <c r="C487" s="216" t="s">
        <v>780</v>
      </c>
      <c r="D487" s="216" t="s">
        <v>295</v>
      </c>
      <c r="E487" s="217" t="s">
        <v>781</v>
      </c>
      <c r="F487" s="218" t="s">
        <v>835</v>
      </c>
      <c r="G487" s="219" t="s">
        <v>215</v>
      </c>
      <c r="H487" s="220">
        <v>24.4</v>
      </c>
      <c r="I487" s="221"/>
      <c r="J487" s="222">
        <f>ROUND(I487*H487,2)</f>
        <v>0</v>
      </c>
      <c r="K487" s="218" t="s">
        <v>1</v>
      </c>
      <c r="L487" s="223"/>
      <c r="M487" s="224" t="s">
        <v>1</v>
      </c>
      <c r="N487" s="225" t="s">
        <v>39</v>
      </c>
      <c r="O487" s="58"/>
      <c r="P487" s="160">
        <f>O487*H487</f>
        <v>0</v>
      </c>
      <c r="Q487" s="160">
        <v>0.03</v>
      </c>
      <c r="R487" s="160">
        <f>Q487*H487</f>
        <v>0.73199999999999998</v>
      </c>
      <c r="S487" s="160">
        <v>0</v>
      </c>
      <c r="T487" s="161">
        <f>S487*H487</f>
        <v>0</v>
      </c>
      <c r="U487" s="32"/>
      <c r="V487" s="32"/>
      <c r="W487" s="32"/>
      <c r="X487" s="32"/>
      <c r="Y487" s="32"/>
      <c r="Z487" s="32"/>
      <c r="AA487" s="32"/>
      <c r="AB487" s="32"/>
      <c r="AC487" s="32"/>
      <c r="AD487" s="32"/>
      <c r="AE487" s="32"/>
      <c r="AR487" s="162" t="s">
        <v>153</v>
      </c>
      <c r="AT487" s="162" t="s">
        <v>295</v>
      </c>
      <c r="AU487" s="162" t="s">
        <v>83</v>
      </c>
      <c r="AY487" s="17" t="s">
        <v>133</v>
      </c>
      <c r="BE487" s="163">
        <f>IF(N487="základní",J487,0)</f>
        <v>0</v>
      </c>
      <c r="BF487" s="163">
        <f>IF(N487="snížená",J487,0)</f>
        <v>0</v>
      </c>
      <c r="BG487" s="163">
        <f>IF(N487="zákl. přenesená",J487,0)</f>
        <v>0</v>
      </c>
      <c r="BH487" s="163">
        <f>IF(N487="sníž. přenesená",J487,0)</f>
        <v>0</v>
      </c>
      <c r="BI487" s="163">
        <f>IF(N487="nulová",J487,0)</f>
        <v>0</v>
      </c>
      <c r="BJ487" s="17" t="s">
        <v>79</v>
      </c>
      <c r="BK487" s="163">
        <f>ROUND(I487*H487,2)</f>
        <v>0</v>
      </c>
      <c r="BL487" s="17" t="s">
        <v>89</v>
      </c>
      <c r="BM487" s="162" t="s">
        <v>782</v>
      </c>
    </row>
    <row r="488" spans="1:65" s="2" customFormat="1" ht="16.5" customHeight="1">
      <c r="A488" s="32"/>
      <c r="B488" s="130"/>
      <c r="C488" s="216" t="s">
        <v>783</v>
      </c>
      <c r="D488" s="216" t="s">
        <v>295</v>
      </c>
      <c r="E488" s="217" t="s">
        <v>784</v>
      </c>
      <c r="F488" s="218" t="s">
        <v>785</v>
      </c>
      <c r="G488" s="219" t="s">
        <v>568</v>
      </c>
      <c r="H488" s="220">
        <v>11</v>
      </c>
      <c r="I488" s="221"/>
      <c r="J488" s="222">
        <f>ROUND(I488*H488,2)</f>
        <v>0</v>
      </c>
      <c r="K488" s="218" t="s">
        <v>1</v>
      </c>
      <c r="L488" s="223"/>
      <c r="M488" s="224" t="s">
        <v>1</v>
      </c>
      <c r="N488" s="225" t="s">
        <v>39</v>
      </c>
      <c r="O488" s="58"/>
      <c r="P488" s="160">
        <f>O488*H488</f>
        <v>0</v>
      </c>
      <c r="Q488" s="160">
        <v>0</v>
      </c>
      <c r="R488" s="160">
        <f>Q488*H488</f>
        <v>0</v>
      </c>
      <c r="S488" s="160">
        <v>0</v>
      </c>
      <c r="T488" s="161">
        <f>S488*H488</f>
        <v>0</v>
      </c>
      <c r="U488" s="32"/>
      <c r="V488" s="32"/>
      <c r="W488" s="32"/>
      <c r="X488" s="32"/>
      <c r="Y488" s="32"/>
      <c r="Z488" s="32"/>
      <c r="AA488" s="32"/>
      <c r="AB488" s="32"/>
      <c r="AC488" s="32"/>
      <c r="AD488" s="32"/>
      <c r="AE488" s="32"/>
      <c r="AR488" s="162" t="s">
        <v>153</v>
      </c>
      <c r="AT488" s="162" t="s">
        <v>295</v>
      </c>
      <c r="AU488" s="162" t="s">
        <v>83</v>
      </c>
      <c r="AY488" s="17" t="s">
        <v>133</v>
      </c>
      <c r="BE488" s="163">
        <f>IF(N488="základní",J488,0)</f>
        <v>0</v>
      </c>
      <c r="BF488" s="163">
        <f>IF(N488="snížená",J488,0)</f>
        <v>0</v>
      </c>
      <c r="BG488" s="163">
        <f>IF(N488="zákl. přenesená",J488,0)</f>
        <v>0</v>
      </c>
      <c r="BH488" s="163">
        <f>IF(N488="sníž. přenesená",J488,0)</f>
        <v>0</v>
      </c>
      <c r="BI488" s="163">
        <f>IF(N488="nulová",J488,0)</f>
        <v>0</v>
      </c>
      <c r="BJ488" s="17" t="s">
        <v>79</v>
      </c>
      <c r="BK488" s="163">
        <f>ROUND(I488*H488,2)</f>
        <v>0</v>
      </c>
      <c r="BL488" s="17" t="s">
        <v>89</v>
      </c>
      <c r="BM488" s="162" t="s">
        <v>786</v>
      </c>
    </row>
    <row r="489" spans="1:65" s="2" customFormat="1" ht="19.8" customHeight="1">
      <c r="A489" s="32"/>
      <c r="B489" s="130"/>
      <c r="C489" s="216" t="s">
        <v>787</v>
      </c>
      <c r="D489" s="216" t="s">
        <v>295</v>
      </c>
      <c r="E489" s="217" t="s">
        <v>788</v>
      </c>
      <c r="F489" s="218" t="s">
        <v>836</v>
      </c>
      <c r="G489" s="219" t="s">
        <v>132</v>
      </c>
      <c r="H489" s="220">
        <v>1</v>
      </c>
      <c r="I489" s="221"/>
      <c r="J489" s="222">
        <f>ROUND(I489*H489,2)</f>
        <v>0</v>
      </c>
      <c r="K489" s="218" t="s">
        <v>1</v>
      </c>
      <c r="L489" s="223"/>
      <c r="M489" s="224" t="s">
        <v>1</v>
      </c>
      <c r="N489" s="225" t="s">
        <v>39</v>
      </c>
      <c r="O489" s="58"/>
      <c r="P489" s="160">
        <f>O489*H489</f>
        <v>0</v>
      </c>
      <c r="Q489" s="160">
        <v>0.08</v>
      </c>
      <c r="R489" s="160">
        <f>Q489*H489</f>
        <v>0.08</v>
      </c>
      <c r="S489" s="160">
        <v>0</v>
      </c>
      <c r="T489" s="161">
        <f>S489*H489</f>
        <v>0</v>
      </c>
      <c r="U489" s="32"/>
      <c r="V489" s="32"/>
      <c r="W489" s="32"/>
      <c r="X489" s="32"/>
      <c r="Y489" s="32"/>
      <c r="Z489" s="32"/>
      <c r="AA489" s="32"/>
      <c r="AB489" s="32"/>
      <c r="AC489" s="32"/>
      <c r="AD489" s="32"/>
      <c r="AE489" s="32"/>
      <c r="AR489" s="162" t="s">
        <v>153</v>
      </c>
      <c r="AT489" s="162" t="s">
        <v>295</v>
      </c>
      <c r="AU489" s="162" t="s">
        <v>83</v>
      </c>
      <c r="AY489" s="17" t="s">
        <v>133</v>
      </c>
      <c r="BE489" s="163">
        <f>IF(N489="základní",J489,0)</f>
        <v>0</v>
      </c>
      <c r="BF489" s="163">
        <f>IF(N489="snížená",J489,0)</f>
        <v>0</v>
      </c>
      <c r="BG489" s="163">
        <f>IF(N489="zákl. přenesená",J489,0)</f>
        <v>0</v>
      </c>
      <c r="BH489" s="163">
        <f>IF(N489="sníž. přenesená",J489,0)</f>
        <v>0</v>
      </c>
      <c r="BI489" s="163">
        <f>IF(N489="nulová",J489,0)</f>
        <v>0</v>
      </c>
      <c r="BJ489" s="17" t="s">
        <v>79</v>
      </c>
      <c r="BK489" s="163">
        <f>ROUND(I489*H489,2)</f>
        <v>0</v>
      </c>
      <c r="BL489" s="17" t="s">
        <v>89</v>
      </c>
      <c r="BM489" s="162" t="s">
        <v>789</v>
      </c>
    </row>
    <row r="490" spans="1:65" s="15" customFormat="1" ht="22.8" customHeight="1">
      <c r="B490" s="203"/>
      <c r="D490" s="204" t="s">
        <v>73</v>
      </c>
      <c r="E490" s="214" t="s">
        <v>790</v>
      </c>
      <c r="F490" s="214" t="s">
        <v>791</v>
      </c>
      <c r="I490" s="206"/>
      <c r="J490" s="215">
        <f>BK490</f>
        <v>0</v>
      </c>
      <c r="L490" s="203"/>
      <c r="M490" s="208"/>
      <c r="N490" s="209"/>
      <c r="O490" s="209"/>
      <c r="P490" s="210">
        <f>P491</f>
        <v>0</v>
      </c>
      <c r="Q490" s="209"/>
      <c r="R490" s="210">
        <f>R491</f>
        <v>0</v>
      </c>
      <c r="S490" s="209"/>
      <c r="T490" s="211">
        <f>T491</f>
        <v>0</v>
      </c>
      <c r="AR490" s="204" t="s">
        <v>79</v>
      </c>
      <c r="AT490" s="212" t="s">
        <v>73</v>
      </c>
      <c r="AU490" s="212" t="s">
        <v>79</v>
      </c>
      <c r="AY490" s="204" t="s">
        <v>133</v>
      </c>
      <c r="BK490" s="213">
        <f>BK491</f>
        <v>0</v>
      </c>
    </row>
    <row r="491" spans="1:65" s="2" customFormat="1" ht="33" customHeight="1">
      <c r="A491" s="32"/>
      <c r="B491" s="130"/>
      <c r="C491" s="151" t="s">
        <v>792</v>
      </c>
      <c r="D491" s="151" t="s">
        <v>131</v>
      </c>
      <c r="E491" s="152" t="s">
        <v>793</v>
      </c>
      <c r="F491" s="153" t="s">
        <v>794</v>
      </c>
      <c r="G491" s="154" t="s">
        <v>242</v>
      </c>
      <c r="H491" s="155">
        <v>2294.799</v>
      </c>
      <c r="I491" s="156"/>
      <c r="J491" s="157">
        <f>ROUND(I491*H491,2)</f>
        <v>0</v>
      </c>
      <c r="K491" s="153" t="s">
        <v>186</v>
      </c>
      <c r="L491" s="33"/>
      <c r="M491" s="158" t="s">
        <v>1</v>
      </c>
      <c r="N491" s="159" t="s">
        <v>39</v>
      </c>
      <c r="O491" s="58"/>
      <c r="P491" s="160">
        <f>O491*H491</f>
        <v>0</v>
      </c>
      <c r="Q491" s="160">
        <v>0</v>
      </c>
      <c r="R491" s="160">
        <f>Q491*H491</f>
        <v>0</v>
      </c>
      <c r="S491" s="160">
        <v>0</v>
      </c>
      <c r="T491" s="161">
        <f>S491*H491</f>
        <v>0</v>
      </c>
      <c r="U491" s="32"/>
      <c r="V491" s="32"/>
      <c r="W491" s="32"/>
      <c r="X491" s="32"/>
      <c r="Y491" s="32"/>
      <c r="Z491" s="32"/>
      <c r="AA491" s="32"/>
      <c r="AB491" s="32"/>
      <c r="AC491" s="32"/>
      <c r="AD491" s="32"/>
      <c r="AE491" s="32"/>
      <c r="AR491" s="162" t="s">
        <v>89</v>
      </c>
      <c r="AT491" s="162" t="s">
        <v>131</v>
      </c>
      <c r="AU491" s="162" t="s">
        <v>83</v>
      </c>
      <c r="AY491" s="17" t="s">
        <v>133</v>
      </c>
      <c r="BE491" s="163">
        <f>IF(N491="základní",J491,0)</f>
        <v>0</v>
      </c>
      <c r="BF491" s="163">
        <f>IF(N491="snížená",J491,0)</f>
        <v>0</v>
      </c>
      <c r="BG491" s="163">
        <f>IF(N491="zákl. přenesená",J491,0)</f>
        <v>0</v>
      </c>
      <c r="BH491" s="163">
        <f>IF(N491="sníž. přenesená",J491,0)</f>
        <v>0</v>
      </c>
      <c r="BI491" s="163">
        <f>IF(N491="nulová",J491,0)</f>
        <v>0</v>
      </c>
      <c r="BJ491" s="17" t="s">
        <v>79</v>
      </c>
      <c r="BK491" s="163">
        <f>ROUND(I491*H491,2)</f>
        <v>0</v>
      </c>
      <c r="BL491" s="17" t="s">
        <v>89</v>
      </c>
      <c r="BM491" s="162" t="s">
        <v>795</v>
      </c>
    </row>
    <row r="492" spans="1:65" s="15" customFormat="1" ht="25.95" customHeight="1">
      <c r="B492" s="203"/>
      <c r="D492" s="204" t="s">
        <v>73</v>
      </c>
      <c r="E492" s="205" t="s">
        <v>796</v>
      </c>
      <c r="F492" s="205" t="s">
        <v>797</v>
      </c>
      <c r="I492" s="206"/>
      <c r="J492" s="207">
        <f>BK492</f>
        <v>0</v>
      </c>
      <c r="L492" s="203"/>
      <c r="M492" s="208"/>
      <c r="N492" s="209"/>
      <c r="O492" s="209"/>
      <c r="P492" s="210">
        <f>P493</f>
        <v>0</v>
      </c>
      <c r="Q492" s="209"/>
      <c r="R492" s="210">
        <f>R493</f>
        <v>4.96E-3</v>
      </c>
      <c r="S492" s="209"/>
      <c r="T492" s="211">
        <f>T493</f>
        <v>0</v>
      </c>
      <c r="AR492" s="204" t="s">
        <v>83</v>
      </c>
      <c r="AT492" s="212" t="s">
        <v>73</v>
      </c>
      <c r="AU492" s="212" t="s">
        <v>74</v>
      </c>
      <c r="AY492" s="204" t="s">
        <v>133</v>
      </c>
      <c r="BK492" s="213">
        <f>BK493</f>
        <v>0</v>
      </c>
    </row>
    <row r="493" spans="1:65" s="15" customFormat="1" ht="22.8" customHeight="1">
      <c r="B493" s="203"/>
      <c r="D493" s="204" t="s">
        <v>73</v>
      </c>
      <c r="E493" s="214" t="s">
        <v>798</v>
      </c>
      <c r="F493" s="214" t="s">
        <v>799</v>
      </c>
      <c r="I493" s="206"/>
      <c r="J493" s="215">
        <f>BK493</f>
        <v>0</v>
      </c>
      <c r="L493" s="203"/>
      <c r="M493" s="208"/>
      <c r="N493" s="209"/>
      <c r="O493" s="209"/>
      <c r="P493" s="210">
        <f>SUM(P494:P496)</f>
        <v>0</v>
      </c>
      <c r="Q493" s="209"/>
      <c r="R493" s="210">
        <f>SUM(R494:R496)</f>
        <v>4.96E-3</v>
      </c>
      <c r="S493" s="209"/>
      <c r="T493" s="211">
        <f>SUM(T494:T496)</f>
        <v>0</v>
      </c>
      <c r="AR493" s="204" t="s">
        <v>83</v>
      </c>
      <c r="AT493" s="212" t="s">
        <v>73</v>
      </c>
      <c r="AU493" s="212" t="s">
        <v>79</v>
      </c>
      <c r="AY493" s="204" t="s">
        <v>133</v>
      </c>
      <c r="BK493" s="213">
        <f>SUM(BK494:BK496)</f>
        <v>0</v>
      </c>
    </row>
    <row r="494" spans="1:65" s="2" customFormat="1" ht="21.75" customHeight="1">
      <c r="A494" s="32"/>
      <c r="B494" s="130"/>
      <c r="C494" s="151" t="s">
        <v>800</v>
      </c>
      <c r="D494" s="151" t="s">
        <v>131</v>
      </c>
      <c r="E494" s="152" t="s">
        <v>801</v>
      </c>
      <c r="F494" s="153" t="s">
        <v>802</v>
      </c>
      <c r="G494" s="154" t="s">
        <v>185</v>
      </c>
      <c r="H494" s="155">
        <v>12.4</v>
      </c>
      <c r="I494" s="156"/>
      <c r="J494" s="157">
        <f>ROUND(I494*H494,2)</f>
        <v>0</v>
      </c>
      <c r="K494" s="153" t="s">
        <v>186</v>
      </c>
      <c r="L494" s="33"/>
      <c r="M494" s="158" t="s">
        <v>1</v>
      </c>
      <c r="N494" s="159" t="s">
        <v>39</v>
      </c>
      <c r="O494" s="58"/>
      <c r="P494" s="160">
        <f>O494*H494</f>
        <v>0</v>
      </c>
      <c r="Q494" s="160">
        <v>4.0000000000000002E-4</v>
      </c>
      <c r="R494" s="160">
        <f>Q494*H494</f>
        <v>4.96E-3</v>
      </c>
      <c r="S494" s="160">
        <v>0</v>
      </c>
      <c r="T494" s="161">
        <f>S494*H494</f>
        <v>0</v>
      </c>
      <c r="U494" s="32"/>
      <c r="V494" s="32"/>
      <c r="W494" s="32"/>
      <c r="X494" s="32"/>
      <c r="Y494" s="32"/>
      <c r="Z494" s="32"/>
      <c r="AA494" s="32"/>
      <c r="AB494" s="32"/>
      <c r="AC494" s="32"/>
      <c r="AD494" s="32"/>
      <c r="AE494" s="32"/>
      <c r="AR494" s="162" t="s">
        <v>252</v>
      </c>
      <c r="AT494" s="162" t="s">
        <v>131</v>
      </c>
      <c r="AU494" s="162" t="s">
        <v>83</v>
      </c>
      <c r="AY494" s="17" t="s">
        <v>133</v>
      </c>
      <c r="BE494" s="163">
        <f>IF(N494="základní",J494,0)</f>
        <v>0</v>
      </c>
      <c r="BF494" s="163">
        <f>IF(N494="snížená",J494,0)</f>
        <v>0</v>
      </c>
      <c r="BG494" s="163">
        <f>IF(N494="zákl. přenesená",J494,0)</f>
        <v>0</v>
      </c>
      <c r="BH494" s="163">
        <f>IF(N494="sníž. přenesená",J494,0)</f>
        <v>0</v>
      </c>
      <c r="BI494" s="163">
        <f>IF(N494="nulová",J494,0)</f>
        <v>0</v>
      </c>
      <c r="BJ494" s="17" t="s">
        <v>79</v>
      </c>
      <c r="BK494" s="163">
        <f>ROUND(I494*H494,2)</f>
        <v>0</v>
      </c>
      <c r="BL494" s="17" t="s">
        <v>252</v>
      </c>
      <c r="BM494" s="162" t="s">
        <v>803</v>
      </c>
    </row>
    <row r="495" spans="1:65" s="11" customFormat="1" ht="10.199999999999999">
      <c r="B495" s="172"/>
      <c r="D495" s="165" t="s">
        <v>138</v>
      </c>
      <c r="E495" s="173" t="s">
        <v>1</v>
      </c>
      <c r="F495" s="174" t="s">
        <v>804</v>
      </c>
      <c r="H495" s="175">
        <v>12.4</v>
      </c>
      <c r="I495" s="176"/>
      <c r="L495" s="172"/>
      <c r="M495" s="177"/>
      <c r="N495" s="178"/>
      <c r="O495" s="178"/>
      <c r="P495" s="178"/>
      <c r="Q495" s="178"/>
      <c r="R495" s="178"/>
      <c r="S495" s="178"/>
      <c r="T495" s="179"/>
      <c r="AT495" s="173" t="s">
        <v>138</v>
      </c>
      <c r="AU495" s="173" t="s">
        <v>83</v>
      </c>
      <c r="AV495" s="11" t="s">
        <v>83</v>
      </c>
      <c r="AW495" s="11" t="s">
        <v>30</v>
      </c>
      <c r="AX495" s="11" t="s">
        <v>74</v>
      </c>
      <c r="AY495" s="173" t="s">
        <v>133</v>
      </c>
    </row>
    <row r="496" spans="1:65" s="12" customFormat="1" ht="10.199999999999999">
      <c r="B496" s="180"/>
      <c r="D496" s="165" t="s">
        <v>138</v>
      </c>
      <c r="E496" s="181" t="s">
        <v>1</v>
      </c>
      <c r="F496" s="182" t="s">
        <v>140</v>
      </c>
      <c r="H496" s="183">
        <v>12.4</v>
      </c>
      <c r="I496" s="184"/>
      <c r="L496" s="180"/>
      <c r="M496" s="226"/>
      <c r="N496" s="227"/>
      <c r="O496" s="227"/>
      <c r="P496" s="227"/>
      <c r="Q496" s="227"/>
      <c r="R496" s="227"/>
      <c r="S496" s="227"/>
      <c r="T496" s="228"/>
      <c r="AT496" s="181" t="s">
        <v>138</v>
      </c>
      <c r="AU496" s="181" t="s">
        <v>83</v>
      </c>
      <c r="AV496" s="12" t="s">
        <v>89</v>
      </c>
      <c r="AW496" s="12" t="s">
        <v>30</v>
      </c>
      <c r="AX496" s="12" t="s">
        <v>79</v>
      </c>
      <c r="AY496" s="181" t="s">
        <v>133</v>
      </c>
    </row>
    <row r="497" spans="1:31" s="2" customFormat="1" ht="6.9" customHeight="1">
      <c r="A497" s="32"/>
      <c r="B497" s="47"/>
      <c r="C497" s="48"/>
      <c r="D497" s="48"/>
      <c r="E497" s="48"/>
      <c r="F497" s="48"/>
      <c r="G497" s="48"/>
      <c r="H497" s="48"/>
      <c r="I497" s="122"/>
      <c r="J497" s="48"/>
      <c r="K497" s="48"/>
      <c r="L497" s="33"/>
      <c r="M497" s="32"/>
      <c r="O497" s="32"/>
      <c r="P497" s="32"/>
      <c r="Q497" s="32"/>
      <c r="R497" s="32"/>
      <c r="S497" s="32"/>
      <c r="T497" s="32"/>
      <c r="U497" s="32"/>
      <c r="V497" s="32"/>
      <c r="W497" s="32"/>
      <c r="X497" s="32"/>
      <c r="Y497" s="32"/>
      <c r="Z497" s="32"/>
      <c r="AA497" s="32"/>
      <c r="AB497" s="32"/>
      <c r="AC497" s="32"/>
      <c r="AD497" s="32"/>
      <c r="AE497" s="32"/>
    </row>
  </sheetData>
  <autoFilter ref="C137:K496"/>
  <mergeCells count="14">
    <mergeCell ref="D116:F116"/>
    <mergeCell ref="E128:H128"/>
    <mergeCell ref="E130:H130"/>
    <mergeCell ref="L2:V2"/>
    <mergeCell ref="E87:H87"/>
    <mergeCell ref="D112:F112"/>
    <mergeCell ref="D113:F113"/>
    <mergeCell ref="D114:F114"/>
    <mergeCell ref="D115:F115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8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93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93"/>
      <c r="L2" s="267" t="s">
        <v>5</v>
      </c>
      <c r="M2" s="252"/>
      <c r="N2" s="252"/>
      <c r="O2" s="252"/>
      <c r="P2" s="252"/>
      <c r="Q2" s="252"/>
      <c r="R2" s="252"/>
      <c r="S2" s="252"/>
      <c r="T2" s="252"/>
      <c r="U2" s="252"/>
      <c r="V2" s="252"/>
      <c r="AT2" s="17" t="s">
        <v>91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94"/>
      <c r="J3" s="19"/>
      <c r="K3" s="19"/>
      <c r="L3" s="20"/>
      <c r="AT3" s="17" t="s">
        <v>83</v>
      </c>
    </row>
    <row r="4" spans="1:46" s="1" customFormat="1" ht="24.9" customHeight="1">
      <c r="B4" s="20"/>
      <c r="D4" s="21" t="s">
        <v>98</v>
      </c>
      <c r="I4" s="93"/>
      <c r="L4" s="20"/>
      <c r="M4" s="95" t="s">
        <v>10</v>
      </c>
      <c r="AT4" s="17" t="s">
        <v>3</v>
      </c>
    </row>
    <row r="5" spans="1:46" s="1" customFormat="1" ht="6.9" customHeight="1">
      <c r="B5" s="20"/>
      <c r="I5" s="93"/>
      <c r="L5" s="20"/>
    </row>
    <row r="6" spans="1:46" s="1" customFormat="1" ht="12" customHeight="1">
      <c r="B6" s="20"/>
      <c r="D6" s="27" t="s">
        <v>15</v>
      </c>
      <c r="I6" s="93"/>
      <c r="L6" s="20"/>
    </row>
    <row r="7" spans="1:46" s="1" customFormat="1" ht="16.5" customHeight="1">
      <c r="B7" s="20"/>
      <c r="E7" s="268" t="str">
        <f>'Rekapitulace stavby'!K6</f>
        <v>Regenerace sídliště Muglinov-10.etapa-ul.Vdovská</v>
      </c>
      <c r="F7" s="269"/>
      <c r="G7" s="269"/>
      <c r="H7" s="269"/>
      <c r="I7" s="93"/>
      <c r="L7" s="20"/>
    </row>
    <row r="8" spans="1:46" s="2" customFormat="1" ht="12" customHeight="1">
      <c r="A8" s="32"/>
      <c r="B8" s="33"/>
      <c r="C8" s="32"/>
      <c r="D8" s="27" t="s">
        <v>99</v>
      </c>
      <c r="E8" s="32"/>
      <c r="F8" s="32"/>
      <c r="G8" s="32"/>
      <c r="H8" s="32"/>
      <c r="I8" s="96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9" t="s">
        <v>805</v>
      </c>
      <c r="F9" s="270"/>
      <c r="G9" s="270"/>
      <c r="H9" s="270"/>
      <c r="I9" s="96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3"/>
      <c r="C10" s="32"/>
      <c r="D10" s="32"/>
      <c r="E10" s="32"/>
      <c r="F10" s="32"/>
      <c r="G10" s="32"/>
      <c r="H10" s="32"/>
      <c r="I10" s="96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97" t="s">
        <v>18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19</v>
      </c>
      <c r="E12" s="32"/>
      <c r="F12" s="25" t="s">
        <v>20</v>
      </c>
      <c r="G12" s="32"/>
      <c r="H12" s="32"/>
      <c r="I12" s="97" t="s">
        <v>21</v>
      </c>
      <c r="J12" s="55" t="str">
        <f>'Rekapitulace stavby'!AN8</f>
        <v>15. 6. 2020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96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97" t="s">
        <v>24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25</v>
      </c>
      <c r="F15" s="32"/>
      <c r="G15" s="32"/>
      <c r="H15" s="32"/>
      <c r="I15" s="97" t="s">
        <v>26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96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7" t="s">
        <v>24</v>
      </c>
      <c r="J17" s="28">
        <f>'Rekapitulace stavby'!AN13</f>
        <v>0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71" t="str">
        <f>'Rekapitulace stavby'!E14</f>
        <v>Ing.Martin Krejčí</v>
      </c>
      <c r="F18" s="251"/>
      <c r="G18" s="251"/>
      <c r="H18" s="251"/>
      <c r="I18" s="97" t="s">
        <v>26</v>
      </c>
      <c r="J18" s="28">
        <f>'Rekapitulace stavby'!AN14</f>
        <v>0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96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28</v>
      </c>
      <c r="E20" s="32"/>
      <c r="F20" s="32"/>
      <c r="G20" s="32"/>
      <c r="H20" s="32"/>
      <c r="I20" s="97" t="s">
        <v>24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29</v>
      </c>
      <c r="F21" s="32"/>
      <c r="G21" s="32"/>
      <c r="H21" s="32"/>
      <c r="I21" s="97" t="s">
        <v>26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96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31</v>
      </c>
      <c r="E23" s="32"/>
      <c r="F23" s="32"/>
      <c r="G23" s="32"/>
      <c r="H23" s="32"/>
      <c r="I23" s="97" t="s">
        <v>24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32</v>
      </c>
      <c r="F24" s="32"/>
      <c r="G24" s="32"/>
      <c r="H24" s="32"/>
      <c r="I24" s="97" t="s">
        <v>26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96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33</v>
      </c>
      <c r="E26" s="32"/>
      <c r="F26" s="32"/>
      <c r="G26" s="32"/>
      <c r="H26" s="32"/>
      <c r="I26" s="96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8"/>
      <c r="B27" s="99"/>
      <c r="C27" s="98"/>
      <c r="D27" s="98"/>
      <c r="E27" s="256" t="s">
        <v>1</v>
      </c>
      <c r="F27" s="256"/>
      <c r="G27" s="256"/>
      <c r="H27" s="256"/>
      <c r="I27" s="100"/>
      <c r="J27" s="98"/>
      <c r="K27" s="98"/>
      <c r="L27" s="101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96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102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" customHeight="1">
      <c r="A30" s="32"/>
      <c r="B30" s="33"/>
      <c r="C30" s="32"/>
      <c r="D30" s="25" t="s">
        <v>101</v>
      </c>
      <c r="E30" s="32"/>
      <c r="F30" s="32"/>
      <c r="G30" s="32"/>
      <c r="H30" s="32"/>
      <c r="I30" s="96"/>
      <c r="J30" s="103">
        <f>J96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" customHeight="1">
      <c r="A31" s="32"/>
      <c r="B31" s="33"/>
      <c r="C31" s="32"/>
      <c r="D31" s="104" t="s">
        <v>102</v>
      </c>
      <c r="E31" s="32"/>
      <c r="F31" s="32"/>
      <c r="G31" s="32"/>
      <c r="H31" s="32"/>
      <c r="I31" s="96"/>
      <c r="J31" s="103">
        <f>J99</f>
        <v>0</v>
      </c>
      <c r="K31" s="32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105" t="s">
        <v>34</v>
      </c>
      <c r="E32" s="32"/>
      <c r="F32" s="32"/>
      <c r="G32" s="32"/>
      <c r="H32" s="32"/>
      <c r="I32" s="96"/>
      <c r="J32" s="71">
        <f>ROUND(J30 + J31,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" customHeight="1">
      <c r="A33" s="32"/>
      <c r="B33" s="33"/>
      <c r="C33" s="32"/>
      <c r="D33" s="66"/>
      <c r="E33" s="66"/>
      <c r="F33" s="66"/>
      <c r="G33" s="66"/>
      <c r="H33" s="66"/>
      <c r="I33" s="102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32"/>
      <c r="F34" s="36" t="s">
        <v>36</v>
      </c>
      <c r="G34" s="32"/>
      <c r="H34" s="32"/>
      <c r="I34" s="106" t="s">
        <v>35</v>
      </c>
      <c r="J34" s="36" t="s">
        <v>37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customHeight="1">
      <c r="A35" s="32"/>
      <c r="B35" s="33"/>
      <c r="C35" s="32"/>
      <c r="D35" s="107" t="s">
        <v>38</v>
      </c>
      <c r="E35" s="27" t="s">
        <v>39</v>
      </c>
      <c r="F35" s="108">
        <f>ROUND((SUM(BE99:BE106) + SUM(BE126:BE127)),  2)</f>
        <v>0</v>
      </c>
      <c r="G35" s="32"/>
      <c r="H35" s="32"/>
      <c r="I35" s="109">
        <v>0.21</v>
      </c>
      <c r="J35" s="108">
        <f>ROUND(((SUM(BE99:BE106) + SUM(BE126:BE127))*I35),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customHeight="1">
      <c r="A36" s="32"/>
      <c r="B36" s="33"/>
      <c r="C36" s="32"/>
      <c r="D36" s="32"/>
      <c r="E36" s="27" t="s">
        <v>40</v>
      </c>
      <c r="F36" s="108">
        <f>ROUND((SUM(BF99:BF106) + SUM(BF126:BF127)),  2)</f>
        <v>0</v>
      </c>
      <c r="G36" s="32"/>
      <c r="H36" s="32"/>
      <c r="I36" s="109">
        <v>0.15</v>
      </c>
      <c r="J36" s="108">
        <f>ROUND(((SUM(BF99:BF106) + SUM(BF126:BF127))*I36),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41</v>
      </c>
      <c r="F37" s="108">
        <f>ROUND((SUM(BG99:BG106) + SUM(BG126:BG127)),  2)</f>
        <v>0</v>
      </c>
      <c r="G37" s="32"/>
      <c r="H37" s="32"/>
      <c r="I37" s="109">
        <v>0.21</v>
      </c>
      <c r="J37" s="108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" hidden="1" customHeight="1">
      <c r="A38" s="32"/>
      <c r="B38" s="33"/>
      <c r="C38" s="32"/>
      <c r="D38" s="32"/>
      <c r="E38" s="27" t="s">
        <v>42</v>
      </c>
      <c r="F38" s="108">
        <f>ROUND((SUM(BH99:BH106) + SUM(BH126:BH127)),  2)</f>
        <v>0</v>
      </c>
      <c r="G38" s="32"/>
      <c r="H38" s="32"/>
      <c r="I38" s="109">
        <v>0.15</v>
      </c>
      <c r="J38" s="108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" hidden="1" customHeight="1">
      <c r="A39" s="32"/>
      <c r="B39" s="33"/>
      <c r="C39" s="32"/>
      <c r="D39" s="32"/>
      <c r="E39" s="27" t="s">
        <v>43</v>
      </c>
      <c r="F39" s="108">
        <f>ROUND((SUM(BI99:BI106) + SUM(BI126:BI127)),  2)</f>
        <v>0</v>
      </c>
      <c r="G39" s="32"/>
      <c r="H39" s="32"/>
      <c r="I39" s="109">
        <v>0</v>
      </c>
      <c r="J39" s="108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" customHeight="1">
      <c r="A40" s="32"/>
      <c r="B40" s="33"/>
      <c r="C40" s="32"/>
      <c r="D40" s="32"/>
      <c r="E40" s="32"/>
      <c r="F40" s="32"/>
      <c r="G40" s="32"/>
      <c r="H40" s="32"/>
      <c r="I40" s="96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10"/>
      <c r="D41" s="111" t="s">
        <v>44</v>
      </c>
      <c r="E41" s="60"/>
      <c r="F41" s="60"/>
      <c r="G41" s="112" t="s">
        <v>45</v>
      </c>
      <c r="H41" s="113" t="s">
        <v>46</v>
      </c>
      <c r="I41" s="114"/>
      <c r="J41" s="115">
        <f>SUM(J32:J39)</f>
        <v>0</v>
      </c>
      <c r="K41" s="116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" customHeight="1">
      <c r="A42" s="32"/>
      <c r="B42" s="33"/>
      <c r="C42" s="32"/>
      <c r="D42" s="32"/>
      <c r="E42" s="32"/>
      <c r="F42" s="32"/>
      <c r="G42" s="32"/>
      <c r="H42" s="32"/>
      <c r="I42" s="96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" customHeight="1">
      <c r="B43" s="20"/>
      <c r="I43" s="93"/>
      <c r="L43" s="20"/>
    </row>
    <row r="44" spans="1:31" s="1" customFormat="1" ht="14.4" customHeight="1">
      <c r="B44" s="20"/>
      <c r="I44" s="93"/>
      <c r="L44" s="20"/>
    </row>
    <row r="45" spans="1:31" s="1" customFormat="1" ht="14.4" customHeight="1">
      <c r="B45" s="20"/>
      <c r="I45" s="93"/>
      <c r="L45" s="20"/>
    </row>
    <row r="46" spans="1:31" s="1" customFormat="1" ht="14.4" customHeight="1">
      <c r="B46" s="20"/>
      <c r="I46" s="93"/>
      <c r="L46" s="20"/>
    </row>
    <row r="47" spans="1:31" s="1" customFormat="1" ht="14.4" customHeight="1">
      <c r="B47" s="20"/>
      <c r="I47" s="93"/>
      <c r="L47" s="20"/>
    </row>
    <row r="48" spans="1:31" s="1" customFormat="1" ht="14.4" customHeight="1">
      <c r="B48" s="20"/>
      <c r="I48" s="93"/>
      <c r="L48" s="20"/>
    </row>
    <row r="49" spans="1:31" s="1" customFormat="1" ht="14.4" customHeight="1">
      <c r="B49" s="20"/>
      <c r="I49" s="93"/>
      <c r="L49" s="20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117"/>
      <c r="J50" s="44"/>
      <c r="K50" s="44"/>
      <c r="L50" s="42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2"/>
      <c r="B61" s="33"/>
      <c r="C61" s="32"/>
      <c r="D61" s="45" t="s">
        <v>49</v>
      </c>
      <c r="E61" s="35"/>
      <c r="F61" s="118" t="s">
        <v>50</v>
      </c>
      <c r="G61" s="45" t="s">
        <v>49</v>
      </c>
      <c r="H61" s="35"/>
      <c r="I61" s="119"/>
      <c r="J61" s="120" t="s">
        <v>50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2"/>
      <c r="B65" s="33"/>
      <c r="C65" s="32"/>
      <c r="D65" s="43" t="s">
        <v>51</v>
      </c>
      <c r="E65" s="46"/>
      <c r="F65" s="46"/>
      <c r="G65" s="43" t="s">
        <v>52</v>
      </c>
      <c r="H65" s="46"/>
      <c r="I65" s="121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2"/>
      <c r="B76" s="33"/>
      <c r="C76" s="32"/>
      <c r="D76" s="45" t="s">
        <v>49</v>
      </c>
      <c r="E76" s="35"/>
      <c r="F76" s="118" t="s">
        <v>50</v>
      </c>
      <c r="G76" s="45" t="s">
        <v>49</v>
      </c>
      <c r="H76" s="35"/>
      <c r="I76" s="119"/>
      <c r="J76" s="120" t="s">
        <v>50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122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123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103</v>
      </c>
      <c r="D82" s="32"/>
      <c r="E82" s="32"/>
      <c r="F82" s="32"/>
      <c r="G82" s="32"/>
      <c r="H82" s="32"/>
      <c r="I82" s="96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96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15</v>
      </c>
      <c r="D84" s="32"/>
      <c r="E84" s="32"/>
      <c r="F84" s="32"/>
      <c r="G84" s="32"/>
      <c r="H84" s="32"/>
      <c r="I84" s="96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68" t="str">
        <f>E7</f>
        <v>Regenerace sídliště Muglinov-10.etapa-ul.Vdovská</v>
      </c>
      <c r="F85" s="269"/>
      <c r="G85" s="269"/>
      <c r="H85" s="269"/>
      <c r="I85" s="96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99</v>
      </c>
      <c r="D86" s="32"/>
      <c r="E86" s="32"/>
      <c r="F86" s="32"/>
      <c r="G86" s="32"/>
      <c r="H86" s="32"/>
      <c r="I86" s="96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9" t="str">
        <f>E9</f>
        <v>4 - SO 04 Veřejné osvětlení</v>
      </c>
      <c r="F87" s="270"/>
      <c r="G87" s="270"/>
      <c r="H87" s="270"/>
      <c r="I87" s="96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96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19</v>
      </c>
      <c r="D89" s="32"/>
      <c r="E89" s="32"/>
      <c r="F89" s="25" t="str">
        <f>F12</f>
        <v xml:space="preserve"> </v>
      </c>
      <c r="G89" s="32"/>
      <c r="H89" s="32"/>
      <c r="I89" s="97" t="s">
        <v>21</v>
      </c>
      <c r="J89" s="55" t="str">
        <f>IF(J12="","",J12)</f>
        <v>15. 6. 2020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96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40.049999999999997" customHeight="1">
      <c r="A91" s="32"/>
      <c r="B91" s="33"/>
      <c r="C91" s="27" t="s">
        <v>23</v>
      </c>
      <c r="D91" s="32"/>
      <c r="E91" s="32"/>
      <c r="F91" s="25" t="str">
        <f>E15</f>
        <v>Statutární město Ostrava,MOb Slezská Ostrava</v>
      </c>
      <c r="G91" s="32"/>
      <c r="H91" s="32"/>
      <c r="I91" s="97" t="s">
        <v>28</v>
      </c>
      <c r="J91" s="30" t="str">
        <f>E21</f>
        <v>HaskoningDHV Czech Republic,spol.s.r.o.,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27</v>
      </c>
      <c r="D92" s="32"/>
      <c r="E92" s="32"/>
      <c r="F92" s="25" t="str">
        <f>IF(E18="","",E18)</f>
        <v>Ing.Martin Krejčí</v>
      </c>
      <c r="G92" s="32"/>
      <c r="H92" s="32"/>
      <c r="I92" s="97" t="s">
        <v>31</v>
      </c>
      <c r="J92" s="30" t="str">
        <f>E24</f>
        <v>Pflegrová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6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24" t="s">
        <v>104</v>
      </c>
      <c r="D94" s="110"/>
      <c r="E94" s="110"/>
      <c r="F94" s="110"/>
      <c r="G94" s="110"/>
      <c r="H94" s="110"/>
      <c r="I94" s="125"/>
      <c r="J94" s="126" t="s">
        <v>105</v>
      </c>
      <c r="K94" s="110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6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27" t="s">
        <v>106</v>
      </c>
      <c r="D96" s="32"/>
      <c r="E96" s="32"/>
      <c r="F96" s="32"/>
      <c r="G96" s="32"/>
      <c r="H96" s="32"/>
      <c r="I96" s="96"/>
      <c r="J96" s="71">
        <f>J126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107</v>
      </c>
    </row>
    <row r="97" spans="1:65" s="2" customFormat="1" ht="21.75" customHeight="1">
      <c r="A97" s="32"/>
      <c r="B97" s="33"/>
      <c r="C97" s="32"/>
      <c r="D97" s="32"/>
      <c r="E97" s="32"/>
      <c r="F97" s="32"/>
      <c r="G97" s="32"/>
      <c r="H97" s="32"/>
      <c r="I97" s="96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65" s="2" customFormat="1" ht="6.9" customHeight="1">
      <c r="A98" s="32"/>
      <c r="B98" s="33"/>
      <c r="C98" s="32"/>
      <c r="D98" s="32"/>
      <c r="E98" s="32"/>
      <c r="F98" s="32"/>
      <c r="G98" s="32"/>
      <c r="H98" s="32"/>
      <c r="I98" s="96"/>
      <c r="J98" s="32"/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spans="1:65" s="2" customFormat="1" ht="29.25" customHeight="1">
      <c r="A99" s="32"/>
      <c r="B99" s="33"/>
      <c r="C99" s="127" t="s">
        <v>108</v>
      </c>
      <c r="D99" s="32"/>
      <c r="E99" s="32"/>
      <c r="F99" s="32"/>
      <c r="G99" s="32"/>
      <c r="H99" s="32"/>
      <c r="I99" s="96"/>
      <c r="J99" s="128">
        <f>ROUND(J100 + J101 + J102 + J103 + J104 + J105,2)</f>
        <v>0</v>
      </c>
      <c r="K99" s="32"/>
      <c r="L99" s="42"/>
      <c r="N99" s="129" t="s">
        <v>38</v>
      </c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pans="1:65" s="2" customFormat="1" ht="18" customHeight="1">
      <c r="A100" s="32"/>
      <c r="B100" s="130"/>
      <c r="C100" s="96"/>
      <c r="D100" s="272" t="s">
        <v>109</v>
      </c>
      <c r="E100" s="273"/>
      <c r="F100" s="273"/>
      <c r="G100" s="96"/>
      <c r="H100" s="96"/>
      <c r="I100" s="96"/>
      <c r="J100" s="132">
        <v>0</v>
      </c>
      <c r="K100" s="96"/>
      <c r="L100" s="133"/>
      <c r="M100" s="134"/>
      <c r="N100" s="135" t="s">
        <v>39</v>
      </c>
      <c r="O100" s="134"/>
      <c r="P100" s="134"/>
      <c r="Q100" s="134"/>
      <c r="R100" s="134"/>
      <c r="S100" s="96"/>
      <c r="T100" s="96"/>
      <c r="U100" s="96"/>
      <c r="V100" s="96"/>
      <c r="W100" s="96"/>
      <c r="X100" s="96"/>
      <c r="Y100" s="96"/>
      <c r="Z100" s="96"/>
      <c r="AA100" s="96"/>
      <c r="AB100" s="96"/>
      <c r="AC100" s="96"/>
      <c r="AD100" s="96"/>
      <c r="AE100" s="96"/>
      <c r="AF100" s="134"/>
      <c r="AG100" s="134"/>
      <c r="AH100" s="134"/>
      <c r="AI100" s="134"/>
      <c r="AJ100" s="134"/>
      <c r="AK100" s="134"/>
      <c r="AL100" s="134"/>
      <c r="AM100" s="134"/>
      <c r="AN100" s="134"/>
      <c r="AO100" s="134"/>
      <c r="AP100" s="134"/>
      <c r="AQ100" s="134"/>
      <c r="AR100" s="134"/>
      <c r="AS100" s="134"/>
      <c r="AT100" s="134"/>
      <c r="AU100" s="134"/>
      <c r="AV100" s="134"/>
      <c r="AW100" s="134"/>
      <c r="AX100" s="134"/>
      <c r="AY100" s="136" t="s">
        <v>110</v>
      </c>
      <c r="AZ100" s="134"/>
      <c r="BA100" s="134"/>
      <c r="BB100" s="134"/>
      <c r="BC100" s="134"/>
      <c r="BD100" s="134"/>
      <c r="BE100" s="137">
        <f t="shared" ref="BE100:BE105" si="0">IF(N100="základní",J100,0)</f>
        <v>0</v>
      </c>
      <c r="BF100" s="137">
        <f t="shared" ref="BF100:BF105" si="1">IF(N100="snížená",J100,0)</f>
        <v>0</v>
      </c>
      <c r="BG100" s="137">
        <f t="shared" ref="BG100:BG105" si="2">IF(N100="zákl. přenesená",J100,0)</f>
        <v>0</v>
      </c>
      <c r="BH100" s="137">
        <f t="shared" ref="BH100:BH105" si="3">IF(N100="sníž. přenesená",J100,0)</f>
        <v>0</v>
      </c>
      <c r="BI100" s="137">
        <f t="shared" ref="BI100:BI105" si="4">IF(N100="nulová",J100,0)</f>
        <v>0</v>
      </c>
      <c r="BJ100" s="136" t="s">
        <v>79</v>
      </c>
      <c r="BK100" s="134"/>
      <c r="BL100" s="134"/>
      <c r="BM100" s="134"/>
    </row>
    <row r="101" spans="1:65" s="2" customFormat="1" ht="18" customHeight="1">
      <c r="A101" s="32"/>
      <c r="B101" s="130"/>
      <c r="C101" s="96"/>
      <c r="D101" s="272" t="s">
        <v>111</v>
      </c>
      <c r="E101" s="273"/>
      <c r="F101" s="273"/>
      <c r="G101" s="96"/>
      <c r="H101" s="96"/>
      <c r="I101" s="96"/>
      <c r="J101" s="132">
        <v>0</v>
      </c>
      <c r="K101" s="96"/>
      <c r="L101" s="133"/>
      <c r="M101" s="134"/>
      <c r="N101" s="135" t="s">
        <v>39</v>
      </c>
      <c r="O101" s="134"/>
      <c r="P101" s="134"/>
      <c r="Q101" s="134"/>
      <c r="R101" s="134"/>
      <c r="S101" s="96"/>
      <c r="T101" s="96"/>
      <c r="U101" s="96"/>
      <c r="V101" s="96"/>
      <c r="W101" s="96"/>
      <c r="X101" s="96"/>
      <c r="Y101" s="96"/>
      <c r="Z101" s="96"/>
      <c r="AA101" s="96"/>
      <c r="AB101" s="96"/>
      <c r="AC101" s="96"/>
      <c r="AD101" s="96"/>
      <c r="AE101" s="96"/>
      <c r="AF101" s="134"/>
      <c r="AG101" s="134"/>
      <c r="AH101" s="134"/>
      <c r="AI101" s="134"/>
      <c r="AJ101" s="134"/>
      <c r="AK101" s="134"/>
      <c r="AL101" s="134"/>
      <c r="AM101" s="134"/>
      <c r="AN101" s="134"/>
      <c r="AO101" s="134"/>
      <c r="AP101" s="134"/>
      <c r="AQ101" s="134"/>
      <c r="AR101" s="134"/>
      <c r="AS101" s="134"/>
      <c r="AT101" s="134"/>
      <c r="AU101" s="134"/>
      <c r="AV101" s="134"/>
      <c r="AW101" s="134"/>
      <c r="AX101" s="134"/>
      <c r="AY101" s="136" t="s">
        <v>110</v>
      </c>
      <c r="AZ101" s="134"/>
      <c r="BA101" s="134"/>
      <c r="BB101" s="134"/>
      <c r="BC101" s="134"/>
      <c r="BD101" s="134"/>
      <c r="BE101" s="137">
        <f t="shared" si="0"/>
        <v>0</v>
      </c>
      <c r="BF101" s="137">
        <f t="shared" si="1"/>
        <v>0</v>
      </c>
      <c r="BG101" s="137">
        <f t="shared" si="2"/>
        <v>0</v>
      </c>
      <c r="BH101" s="137">
        <f t="shared" si="3"/>
        <v>0</v>
      </c>
      <c r="BI101" s="137">
        <f t="shared" si="4"/>
        <v>0</v>
      </c>
      <c r="BJ101" s="136" t="s">
        <v>79</v>
      </c>
      <c r="BK101" s="134"/>
      <c r="BL101" s="134"/>
      <c r="BM101" s="134"/>
    </row>
    <row r="102" spans="1:65" s="2" customFormat="1" ht="18" customHeight="1">
      <c r="A102" s="32"/>
      <c r="B102" s="130"/>
      <c r="C102" s="96"/>
      <c r="D102" s="272" t="s">
        <v>112</v>
      </c>
      <c r="E102" s="273"/>
      <c r="F102" s="273"/>
      <c r="G102" s="96"/>
      <c r="H102" s="96"/>
      <c r="I102" s="96"/>
      <c r="J102" s="132">
        <v>0</v>
      </c>
      <c r="K102" s="96"/>
      <c r="L102" s="133"/>
      <c r="M102" s="134"/>
      <c r="N102" s="135" t="s">
        <v>39</v>
      </c>
      <c r="O102" s="134"/>
      <c r="P102" s="134"/>
      <c r="Q102" s="134"/>
      <c r="R102" s="134"/>
      <c r="S102" s="96"/>
      <c r="T102" s="96"/>
      <c r="U102" s="96"/>
      <c r="V102" s="96"/>
      <c r="W102" s="96"/>
      <c r="X102" s="96"/>
      <c r="Y102" s="96"/>
      <c r="Z102" s="96"/>
      <c r="AA102" s="96"/>
      <c r="AB102" s="96"/>
      <c r="AC102" s="96"/>
      <c r="AD102" s="96"/>
      <c r="AE102" s="96"/>
      <c r="AF102" s="134"/>
      <c r="AG102" s="134"/>
      <c r="AH102" s="134"/>
      <c r="AI102" s="134"/>
      <c r="AJ102" s="134"/>
      <c r="AK102" s="134"/>
      <c r="AL102" s="134"/>
      <c r="AM102" s="134"/>
      <c r="AN102" s="134"/>
      <c r="AO102" s="134"/>
      <c r="AP102" s="134"/>
      <c r="AQ102" s="134"/>
      <c r="AR102" s="134"/>
      <c r="AS102" s="134"/>
      <c r="AT102" s="134"/>
      <c r="AU102" s="134"/>
      <c r="AV102" s="134"/>
      <c r="AW102" s="134"/>
      <c r="AX102" s="134"/>
      <c r="AY102" s="136" t="s">
        <v>110</v>
      </c>
      <c r="AZ102" s="134"/>
      <c r="BA102" s="134"/>
      <c r="BB102" s="134"/>
      <c r="BC102" s="134"/>
      <c r="BD102" s="134"/>
      <c r="BE102" s="137">
        <f t="shared" si="0"/>
        <v>0</v>
      </c>
      <c r="BF102" s="137">
        <f t="shared" si="1"/>
        <v>0</v>
      </c>
      <c r="BG102" s="137">
        <f t="shared" si="2"/>
        <v>0</v>
      </c>
      <c r="BH102" s="137">
        <f t="shared" si="3"/>
        <v>0</v>
      </c>
      <c r="BI102" s="137">
        <f t="shared" si="4"/>
        <v>0</v>
      </c>
      <c r="BJ102" s="136" t="s">
        <v>79</v>
      </c>
      <c r="BK102" s="134"/>
      <c r="BL102" s="134"/>
      <c r="BM102" s="134"/>
    </row>
    <row r="103" spans="1:65" s="2" customFormat="1" ht="18" customHeight="1">
      <c r="A103" s="32"/>
      <c r="B103" s="130"/>
      <c r="C103" s="96"/>
      <c r="D103" s="272" t="s">
        <v>113</v>
      </c>
      <c r="E103" s="273"/>
      <c r="F103" s="273"/>
      <c r="G103" s="96"/>
      <c r="H103" s="96"/>
      <c r="I103" s="96"/>
      <c r="J103" s="132">
        <v>0</v>
      </c>
      <c r="K103" s="96"/>
      <c r="L103" s="133"/>
      <c r="M103" s="134"/>
      <c r="N103" s="135" t="s">
        <v>39</v>
      </c>
      <c r="O103" s="134"/>
      <c r="P103" s="134"/>
      <c r="Q103" s="134"/>
      <c r="R103" s="134"/>
      <c r="S103" s="96"/>
      <c r="T103" s="96"/>
      <c r="U103" s="96"/>
      <c r="V103" s="96"/>
      <c r="W103" s="96"/>
      <c r="X103" s="96"/>
      <c r="Y103" s="96"/>
      <c r="Z103" s="96"/>
      <c r="AA103" s="96"/>
      <c r="AB103" s="96"/>
      <c r="AC103" s="96"/>
      <c r="AD103" s="96"/>
      <c r="AE103" s="96"/>
      <c r="AF103" s="134"/>
      <c r="AG103" s="134"/>
      <c r="AH103" s="134"/>
      <c r="AI103" s="134"/>
      <c r="AJ103" s="134"/>
      <c r="AK103" s="134"/>
      <c r="AL103" s="134"/>
      <c r="AM103" s="134"/>
      <c r="AN103" s="134"/>
      <c r="AO103" s="134"/>
      <c r="AP103" s="134"/>
      <c r="AQ103" s="134"/>
      <c r="AR103" s="134"/>
      <c r="AS103" s="134"/>
      <c r="AT103" s="134"/>
      <c r="AU103" s="134"/>
      <c r="AV103" s="134"/>
      <c r="AW103" s="134"/>
      <c r="AX103" s="134"/>
      <c r="AY103" s="136" t="s">
        <v>110</v>
      </c>
      <c r="AZ103" s="134"/>
      <c r="BA103" s="134"/>
      <c r="BB103" s="134"/>
      <c r="BC103" s="134"/>
      <c r="BD103" s="134"/>
      <c r="BE103" s="137">
        <f t="shared" si="0"/>
        <v>0</v>
      </c>
      <c r="BF103" s="137">
        <f t="shared" si="1"/>
        <v>0</v>
      </c>
      <c r="BG103" s="137">
        <f t="shared" si="2"/>
        <v>0</v>
      </c>
      <c r="BH103" s="137">
        <f t="shared" si="3"/>
        <v>0</v>
      </c>
      <c r="BI103" s="137">
        <f t="shared" si="4"/>
        <v>0</v>
      </c>
      <c r="BJ103" s="136" t="s">
        <v>79</v>
      </c>
      <c r="BK103" s="134"/>
      <c r="BL103" s="134"/>
      <c r="BM103" s="134"/>
    </row>
    <row r="104" spans="1:65" s="2" customFormat="1" ht="18" customHeight="1">
      <c r="A104" s="32"/>
      <c r="B104" s="130"/>
      <c r="C104" s="96"/>
      <c r="D104" s="272" t="s">
        <v>114</v>
      </c>
      <c r="E104" s="273"/>
      <c r="F104" s="273"/>
      <c r="G104" s="96"/>
      <c r="H104" s="96"/>
      <c r="I104" s="96"/>
      <c r="J104" s="132">
        <v>0</v>
      </c>
      <c r="K104" s="96"/>
      <c r="L104" s="133"/>
      <c r="M104" s="134"/>
      <c r="N104" s="135" t="s">
        <v>39</v>
      </c>
      <c r="O104" s="134"/>
      <c r="P104" s="134"/>
      <c r="Q104" s="134"/>
      <c r="R104" s="134"/>
      <c r="S104" s="96"/>
      <c r="T104" s="96"/>
      <c r="U104" s="96"/>
      <c r="V104" s="96"/>
      <c r="W104" s="96"/>
      <c r="X104" s="96"/>
      <c r="Y104" s="96"/>
      <c r="Z104" s="96"/>
      <c r="AA104" s="96"/>
      <c r="AB104" s="96"/>
      <c r="AC104" s="96"/>
      <c r="AD104" s="96"/>
      <c r="AE104" s="96"/>
      <c r="AF104" s="134"/>
      <c r="AG104" s="134"/>
      <c r="AH104" s="134"/>
      <c r="AI104" s="134"/>
      <c r="AJ104" s="134"/>
      <c r="AK104" s="134"/>
      <c r="AL104" s="134"/>
      <c r="AM104" s="134"/>
      <c r="AN104" s="134"/>
      <c r="AO104" s="134"/>
      <c r="AP104" s="134"/>
      <c r="AQ104" s="134"/>
      <c r="AR104" s="134"/>
      <c r="AS104" s="134"/>
      <c r="AT104" s="134"/>
      <c r="AU104" s="134"/>
      <c r="AV104" s="134"/>
      <c r="AW104" s="134"/>
      <c r="AX104" s="134"/>
      <c r="AY104" s="136" t="s">
        <v>110</v>
      </c>
      <c r="AZ104" s="134"/>
      <c r="BA104" s="134"/>
      <c r="BB104" s="134"/>
      <c r="BC104" s="134"/>
      <c r="BD104" s="134"/>
      <c r="BE104" s="137">
        <f t="shared" si="0"/>
        <v>0</v>
      </c>
      <c r="BF104" s="137">
        <f t="shared" si="1"/>
        <v>0</v>
      </c>
      <c r="BG104" s="137">
        <f t="shared" si="2"/>
        <v>0</v>
      </c>
      <c r="BH104" s="137">
        <f t="shared" si="3"/>
        <v>0</v>
      </c>
      <c r="BI104" s="137">
        <f t="shared" si="4"/>
        <v>0</v>
      </c>
      <c r="BJ104" s="136" t="s">
        <v>79</v>
      </c>
      <c r="BK104" s="134"/>
      <c r="BL104" s="134"/>
      <c r="BM104" s="134"/>
    </row>
    <row r="105" spans="1:65" s="2" customFormat="1" ht="18" customHeight="1">
      <c r="A105" s="32"/>
      <c r="B105" s="130"/>
      <c r="C105" s="96"/>
      <c r="D105" s="131" t="s">
        <v>115</v>
      </c>
      <c r="E105" s="96"/>
      <c r="F105" s="96"/>
      <c r="G105" s="96"/>
      <c r="H105" s="96"/>
      <c r="I105" s="96"/>
      <c r="J105" s="132">
        <f>ROUND(J30*T105,2)</f>
        <v>0</v>
      </c>
      <c r="K105" s="96"/>
      <c r="L105" s="133"/>
      <c r="M105" s="134"/>
      <c r="N105" s="135" t="s">
        <v>39</v>
      </c>
      <c r="O105" s="134"/>
      <c r="P105" s="134"/>
      <c r="Q105" s="134"/>
      <c r="R105" s="134"/>
      <c r="S105" s="96"/>
      <c r="T105" s="96"/>
      <c r="U105" s="96"/>
      <c r="V105" s="96"/>
      <c r="W105" s="96"/>
      <c r="X105" s="96"/>
      <c r="Y105" s="96"/>
      <c r="Z105" s="96"/>
      <c r="AA105" s="96"/>
      <c r="AB105" s="96"/>
      <c r="AC105" s="96"/>
      <c r="AD105" s="96"/>
      <c r="AE105" s="96"/>
      <c r="AF105" s="134"/>
      <c r="AG105" s="134"/>
      <c r="AH105" s="134"/>
      <c r="AI105" s="134"/>
      <c r="AJ105" s="134"/>
      <c r="AK105" s="134"/>
      <c r="AL105" s="134"/>
      <c r="AM105" s="134"/>
      <c r="AN105" s="134"/>
      <c r="AO105" s="134"/>
      <c r="AP105" s="134"/>
      <c r="AQ105" s="134"/>
      <c r="AR105" s="134"/>
      <c r="AS105" s="134"/>
      <c r="AT105" s="134"/>
      <c r="AU105" s="134"/>
      <c r="AV105" s="134"/>
      <c r="AW105" s="134"/>
      <c r="AX105" s="134"/>
      <c r="AY105" s="136" t="s">
        <v>116</v>
      </c>
      <c r="AZ105" s="134"/>
      <c r="BA105" s="134"/>
      <c r="BB105" s="134"/>
      <c r="BC105" s="134"/>
      <c r="BD105" s="134"/>
      <c r="BE105" s="137">
        <f t="shared" si="0"/>
        <v>0</v>
      </c>
      <c r="BF105" s="137">
        <f t="shared" si="1"/>
        <v>0</v>
      </c>
      <c r="BG105" s="137">
        <f t="shared" si="2"/>
        <v>0</v>
      </c>
      <c r="BH105" s="137">
        <f t="shared" si="3"/>
        <v>0</v>
      </c>
      <c r="BI105" s="137">
        <f t="shared" si="4"/>
        <v>0</v>
      </c>
      <c r="BJ105" s="136" t="s">
        <v>79</v>
      </c>
      <c r="BK105" s="134"/>
      <c r="BL105" s="134"/>
      <c r="BM105" s="134"/>
    </row>
    <row r="106" spans="1:65" s="2" customFormat="1" ht="10.199999999999999">
      <c r="A106" s="32"/>
      <c r="B106" s="33"/>
      <c r="C106" s="32"/>
      <c r="D106" s="32"/>
      <c r="E106" s="32"/>
      <c r="F106" s="32"/>
      <c r="G106" s="32"/>
      <c r="H106" s="32"/>
      <c r="I106" s="96"/>
      <c r="J106" s="32"/>
      <c r="K106" s="32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65" s="2" customFormat="1" ht="29.25" customHeight="1">
      <c r="A107" s="32"/>
      <c r="B107" s="33"/>
      <c r="C107" s="138" t="s">
        <v>117</v>
      </c>
      <c r="D107" s="110"/>
      <c r="E107" s="110"/>
      <c r="F107" s="110"/>
      <c r="G107" s="110"/>
      <c r="H107" s="110"/>
      <c r="I107" s="125"/>
      <c r="J107" s="139">
        <f>ROUND(J96+J99,2)</f>
        <v>0</v>
      </c>
      <c r="K107" s="110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65" s="2" customFormat="1" ht="6.9" customHeight="1">
      <c r="A108" s="32"/>
      <c r="B108" s="47"/>
      <c r="C108" s="48"/>
      <c r="D108" s="48"/>
      <c r="E108" s="48"/>
      <c r="F108" s="48"/>
      <c r="G108" s="48"/>
      <c r="H108" s="48"/>
      <c r="I108" s="122"/>
      <c r="J108" s="48"/>
      <c r="K108" s="48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12" spans="1:65" s="2" customFormat="1" ht="6.9" customHeight="1">
      <c r="A112" s="32"/>
      <c r="B112" s="49"/>
      <c r="C112" s="50"/>
      <c r="D112" s="50"/>
      <c r="E112" s="50"/>
      <c r="F112" s="50"/>
      <c r="G112" s="50"/>
      <c r="H112" s="50"/>
      <c r="I112" s="123"/>
      <c r="J112" s="50"/>
      <c r="K112" s="50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24.9" customHeight="1">
      <c r="A113" s="32"/>
      <c r="B113" s="33"/>
      <c r="C113" s="21" t="s">
        <v>118</v>
      </c>
      <c r="D113" s="32"/>
      <c r="E113" s="32"/>
      <c r="F113" s="32"/>
      <c r="G113" s="32"/>
      <c r="H113" s="32"/>
      <c r="I113" s="96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" customHeight="1">
      <c r="A114" s="32"/>
      <c r="B114" s="33"/>
      <c r="C114" s="32"/>
      <c r="D114" s="32"/>
      <c r="E114" s="32"/>
      <c r="F114" s="32"/>
      <c r="G114" s="32"/>
      <c r="H114" s="32"/>
      <c r="I114" s="96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15</v>
      </c>
      <c r="D115" s="32"/>
      <c r="E115" s="32"/>
      <c r="F115" s="32"/>
      <c r="G115" s="32"/>
      <c r="H115" s="32"/>
      <c r="I115" s="96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6.5" customHeight="1">
      <c r="A116" s="32"/>
      <c r="B116" s="33"/>
      <c r="C116" s="32"/>
      <c r="D116" s="32"/>
      <c r="E116" s="268" t="str">
        <f>E7</f>
        <v>Regenerace sídliště Muglinov-10.etapa-ul.Vdovská</v>
      </c>
      <c r="F116" s="269"/>
      <c r="G116" s="269"/>
      <c r="H116" s="269"/>
      <c r="I116" s="96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2" customHeight="1">
      <c r="A117" s="32"/>
      <c r="B117" s="33"/>
      <c r="C117" s="27" t="s">
        <v>99</v>
      </c>
      <c r="D117" s="32"/>
      <c r="E117" s="32"/>
      <c r="F117" s="32"/>
      <c r="G117" s="32"/>
      <c r="H117" s="32"/>
      <c r="I117" s="96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6.5" customHeight="1">
      <c r="A118" s="32"/>
      <c r="B118" s="33"/>
      <c r="C118" s="32"/>
      <c r="D118" s="32"/>
      <c r="E118" s="229" t="str">
        <f>E9</f>
        <v>4 - SO 04 Veřejné osvětlení</v>
      </c>
      <c r="F118" s="270"/>
      <c r="G118" s="270"/>
      <c r="H118" s="270"/>
      <c r="I118" s="96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6.9" customHeight="1">
      <c r="A119" s="32"/>
      <c r="B119" s="33"/>
      <c r="C119" s="32"/>
      <c r="D119" s="32"/>
      <c r="E119" s="32"/>
      <c r="F119" s="32"/>
      <c r="G119" s="32"/>
      <c r="H119" s="32"/>
      <c r="I119" s="96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2" customHeight="1">
      <c r="A120" s="32"/>
      <c r="B120" s="33"/>
      <c r="C120" s="27" t="s">
        <v>19</v>
      </c>
      <c r="D120" s="32"/>
      <c r="E120" s="32"/>
      <c r="F120" s="25" t="str">
        <f>F12</f>
        <v xml:space="preserve"> </v>
      </c>
      <c r="G120" s="32"/>
      <c r="H120" s="32"/>
      <c r="I120" s="97" t="s">
        <v>21</v>
      </c>
      <c r="J120" s="55" t="str">
        <f>IF(J12="","",J12)</f>
        <v>15. 6. 2020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6.9" customHeight="1">
      <c r="A121" s="32"/>
      <c r="B121" s="33"/>
      <c r="C121" s="32"/>
      <c r="D121" s="32"/>
      <c r="E121" s="32"/>
      <c r="F121" s="32"/>
      <c r="G121" s="32"/>
      <c r="H121" s="32"/>
      <c r="I121" s="96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40.049999999999997" customHeight="1">
      <c r="A122" s="32"/>
      <c r="B122" s="33"/>
      <c r="C122" s="27" t="s">
        <v>23</v>
      </c>
      <c r="D122" s="32"/>
      <c r="E122" s="32"/>
      <c r="F122" s="25" t="str">
        <f>E15</f>
        <v>Statutární město Ostrava,MOb Slezská Ostrava</v>
      </c>
      <c r="G122" s="32"/>
      <c r="H122" s="32"/>
      <c r="I122" s="97" t="s">
        <v>28</v>
      </c>
      <c r="J122" s="30" t="str">
        <f>E21</f>
        <v>HaskoningDHV Czech Republic,spol.s.r.o.,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2" customFormat="1" ht="15.15" customHeight="1">
      <c r="A123" s="32"/>
      <c r="B123" s="33"/>
      <c r="C123" s="27" t="s">
        <v>27</v>
      </c>
      <c r="D123" s="32"/>
      <c r="E123" s="32"/>
      <c r="F123" s="25" t="str">
        <f>IF(E18="","",E18)</f>
        <v>Ing.Martin Krejčí</v>
      </c>
      <c r="G123" s="32"/>
      <c r="H123" s="32"/>
      <c r="I123" s="97" t="s">
        <v>31</v>
      </c>
      <c r="J123" s="30" t="str">
        <f>E24</f>
        <v>Pflegrová</v>
      </c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5" s="2" customFormat="1" ht="10.35" customHeight="1">
      <c r="A124" s="32"/>
      <c r="B124" s="33"/>
      <c r="C124" s="32"/>
      <c r="D124" s="32"/>
      <c r="E124" s="32"/>
      <c r="F124" s="32"/>
      <c r="G124" s="32"/>
      <c r="H124" s="32"/>
      <c r="I124" s="96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5" s="9" customFormat="1" ht="29.25" customHeight="1">
      <c r="A125" s="140"/>
      <c r="B125" s="141"/>
      <c r="C125" s="142" t="s">
        <v>119</v>
      </c>
      <c r="D125" s="143" t="s">
        <v>59</v>
      </c>
      <c r="E125" s="143" t="s">
        <v>55</v>
      </c>
      <c r="F125" s="143" t="s">
        <v>56</v>
      </c>
      <c r="G125" s="143" t="s">
        <v>120</v>
      </c>
      <c r="H125" s="143" t="s">
        <v>121</v>
      </c>
      <c r="I125" s="144" t="s">
        <v>122</v>
      </c>
      <c r="J125" s="143" t="s">
        <v>105</v>
      </c>
      <c r="K125" s="145" t="s">
        <v>123</v>
      </c>
      <c r="L125" s="146"/>
      <c r="M125" s="62" t="s">
        <v>1</v>
      </c>
      <c r="N125" s="63" t="s">
        <v>38</v>
      </c>
      <c r="O125" s="63" t="s">
        <v>124</v>
      </c>
      <c r="P125" s="63" t="s">
        <v>125</v>
      </c>
      <c r="Q125" s="63" t="s">
        <v>126</v>
      </c>
      <c r="R125" s="63" t="s">
        <v>127</v>
      </c>
      <c r="S125" s="63" t="s">
        <v>128</v>
      </c>
      <c r="T125" s="64" t="s">
        <v>129</v>
      </c>
      <c r="U125" s="140"/>
      <c r="V125" s="140"/>
      <c r="W125" s="140"/>
      <c r="X125" s="140"/>
      <c r="Y125" s="140"/>
      <c r="Z125" s="140"/>
      <c r="AA125" s="140"/>
      <c r="AB125" s="140"/>
      <c r="AC125" s="140"/>
      <c r="AD125" s="140"/>
      <c r="AE125" s="140"/>
    </row>
    <row r="126" spans="1:65" s="2" customFormat="1" ht="22.8" customHeight="1">
      <c r="A126" s="32"/>
      <c r="B126" s="33"/>
      <c r="C126" s="69" t="s">
        <v>130</v>
      </c>
      <c r="D126" s="32"/>
      <c r="E126" s="32"/>
      <c r="F126" s="32"/>
      <c r="G126" s="32"/>
      <c r="H126" s="32"/>
      <c r="I126" s="96"/>
      <c r="J126" s="147">
        <f>BK126</f>
        <v>0</v>
      </c>
      <c r="K126" s="32"/>
      <c r="L126" s="33"/>
      <c r="M126" s="65"/>
      <c r="N126" s="56"/>
      <c r="O126" s="66"/>
      <c r="P126" s="148">
        <f>P127</f>
        <v>0</v>
      </c>
      <c r="Q126" s="66"/>
      <c r="R126" s="148">
        <f>R127</f>
        <v>0</v>
      </c>
      <c r="S126" s="66"/>
      <c r="T126" s="149">
        <f>T127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7" t="s">
        <v>73</v>
      </c>
      <c r="AU126" s="17" t="s">
        <v>107</v>
      </c>
      <c r="BK126" s="150">
        <f>BK127</f>
        <v>0</v>
      </c>
    </row>
    <row r="127" spans="1:65" s="2" customFormat="1" ht="16.5" customHeight="1">
      <c r="A127" s="32"/>
      <c r="B127" s="130"/>
      <c r="C127" s="151" t="s">
        <v>79</v>
      </c>
      <c r="D127" s="151" t="s">
        <v>131</v>
      </c>
      <c r="E127" s="152" t="s">
        <v>79</v>
      </c>
      <c r="F127" s="153" t="s">
        <v>806</v>
      </c>
      <c r="G127" s="154" t="s">
        <v>132</v>
      </c>
      <c r="H127" s="155">
        <v>1</v>
      </c>
      <c r="I127" s="156"/>
      <c r="J127" s="157">
        <f>ROUND(I127*H127,2)</f>
        <v>0</v>
      </c>
      <c r="K127" s="153" t="s">
        <v>1</v>
      </c>
      <c r="L127" s="33"/>
      <c r="M127" s="188" t="s">
        <v>1</v>
      </c>
      <c r="N127" s="189" t="s">
        <v>39</v>
      </c>
      <c r="O127" s="190"/>
      <c r="P127" s="191">
        <f>O127*H127</f>
        <v>0</v>
      </c>
      <c r="Q127" s="191">
        <v>0</v>
      </c>
      <c r="R127" s="191">
        <f>Q127*H127</f>
        <v>0</v>
      </c>
      <c r="S127" s="191">
        <v>0</v>
      </c>
      <c r="T127" s="192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62" t="s">
        <v>89</v>
      </c>
      <c r="AT127" s="162" t="s">
        <v>131</v>
      </c>
      <c r="AU127" s="162" t="s">
        <v>74</v>
      </c>
      <c r="AY127" s="17" t="s">
        <v>133</v>
      </c>
      <c r="BE127" s="163">
        <f>IF(N127="základní",J127,0)</f>
        <v>0</v>
      </c>
      <c r="BF127" s="163">
        <f>IF(N127="snížená",J127,0)</f>
        <v>0</v>
      </c>
      <c r="BG127" s="163">
        <f>IF(N127="zákl. přenesená",J127,0)</f>
        <v>0</v>
      </c>
      <c r="BH127" s="163">
        <f>IF(N127="sníž. přenesená",J127,0)</f>
        <v>0</v>
      </c>
      <c r="BI127" s="163">
        <f>IF(N127="nulová",J127,0)</f>
        <v>0</v>
      </c>
      <c r="BJ127" s="17" t="s">
        <v>79</v>
      </c>
      <c r="BK127" s="163">
        <f>ROUND(I127*H127,2)</f>
        <v>0</v>
      </c>
      <c r="BL127" s="17" t="s">
        <v>89</v>
      </c>
      <c r="BM127" s="162" t="s">
        <v>807</v>
      </c>
    </row>
    <row r="128" spans="1:65" s="2" customFormat="1" ht="6.9" customHeight="1">
      <c r="A128" s="32"/>
      <c r="B128" s="47"/>
      <c r="C128" s="48"/>
      <c r="D128" s="48"/>
      <c r="E128" s="48"/>
      <c r="F128" s="48"/>
      <c r="G128" s="48"/>
      <c r="H128" s="48"/>
      <c r="I128" s="122"/>
      <c r="J128" s="48"/>
      <c r="K128" s="48"/>
      <c r="L128" s="33"/>
      <c r="M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</sheetData>
  <autoFilter ref="C125:K127"/>
  <mergeCells count="14">
    <mergeCell ref="D104:F104"/>
    <mergeCell ref="E116:H116"/>
    <mergeCell ref="E118:H118"/>
    <mergeCell ref="L2:V2"/>
    <mergeCell ref="E87:H87"/>
    <mergeCell ref="D100:F100"/>
    <mergeCell ref="D101:F101"/>
    <mergeCell ref="D102:F102"/>
    <mergeCell ref="D103:F103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8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93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93"/>
      <c r="L2" s="267" t="s">
        <v>5</v>
      </c>
      <c r="M2" s="252"/>
      <c r="N2" s="252"/>
      <c r="O2" s="252"/>
      <c r="P2" s="252"/>
      <c r="Q2" s="252"/>
      <c r="R2" s="252"/>
      <c r="S2" s="252"/>
      <c r="T2" s="252"/>
      <c r="U2" s="252"/>
      <c r="V2" s="252"/>
      <c r="AT2" s="17" t="s">
        <v>94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94"/>
      <c r="J3" s="19"/>
      <c r="K3" s="19"/>
      <c r="L3" s="20"/>
      <c r="AT3" s="17" t="s">
        <v>83</v>
      </c>
    </row>
    <row r="4" spans="1:46" s="1" customFormat="1" ht="24.9" customHeight="1">
      <c r="B4" s="20"/>
      <c r="D4" s="21" t="s">
        <v>98</v>
      </c>
      <c r="I4" s="93"/>
      <c r="L4" s="20"/>
      <c r="M4" s="95" t="s">
        <v>10</v>
      </c>
      <c r="AT4" s="17" t="s">
        <v>3</v>
      </c>
    </row>
    <row r="5" spans="1:46" s="1" customFormat="1" ht="6.9" customHeight="1">
      <c r="B5" s="20"/>
      <c r="I5" s="93"/>
      <c r="L5" s="20"/>
    </row>
    <row r="6" spans="1:46" s="1" customFormat="1" ht="12" customHeight="1">
      <c r="B6" s="20"/>
      <c r="D6" s="27" t="s">
        <v>15</v>
      </c>
      <c r="I6" s="93"/>
      <c r="L6" s="20"/>
    </row>
    <row r="7" spans="1:46" s="1" customFormat="1" ht="16.5" customHeight="1">
      <c r="B7" s="20"/>
      <c r="E7" s="268" t="str">
        <f>'Rekapitulace stavby'!K6</f>
        <v>Regenerace sídliště Muglinov-10.etapa-ul.Vdovská</v>
      </c>
      <c r="F7" s="269"/>
      <c r="G7" s="269"/>
      <c r="H7" s="269"/>
      <c r="I7" s="93"/>
      <c r="L7" s="20"/>
    </row>
    <row r="8" spans="1:46" s="2" customFormat="1" ht="12" customHeight="1">
      <c r="A8" s="32"/>
      <c r="B8" s="33"/>
      <c r="C8" s="32"/>
      <c r="D8" s="27" t="s">
        <v>99</v>
      </c>
      <c r="E8" s="32"/>
      <c r="F8" s="32"/>
      <c r="G8" s="32"/>
      <c r="H8" s="32"/>
      <c r="I8" s="96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9" t="s">
        <v>808</v>
      </c>
      <c r="F9" s="270"/>
      <c r="G9" s="270"/>
      <c r="H9" s="270"/>
      <c r="I9" s="96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3"/>
      <c r="C10" s="32"/>
      <c r="D10" s="32"/>
      <c r="E10" s="32"/>
      <c r="F10" s="32"/>
      <c r="G10" s="32"/>
      <c r="H10" s="32"/>
      <c r="I10" s="96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97" t="s">
        <v>18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19</v>
      </c>
      <c r="E12" s="32"/>
      <c r="F12" s="25" t="s">
        <v>20</v>
      </c>
      <c r="G12" s="32"/>
      <c r="H12" s="32"/>
      <c r="I12" s="97" t="s">
        <v>21</v>
      </c>
      <c r="J12" s="55" t="str">
        <f>'Rekapitulace stavby'!AN8</f>
        <v>15. 6. 2020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96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97" t="s">
        <v>24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25</v>
      </c>
      <c r="F15" s="32"/>
      <c r="G15" s="32"/>
      <c r="H15" s="32"/>
      <c r="I15" s="97" t="s">
        <v>26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96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7" t="s">
        <v>24</v>
      </c>
      <c r="J17" s="28">
        <f>'Rekapitulace stavby'!AN13</f>
        <v>0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71" t="str">
        <f>'Rekapitulace stavby'!E14</f>
        <v>Ing.Martin Krejčí</v>
      </c>
      <c r="F18" s="251"/>
      <c r="G18" s="251"/>
      <c r="H18" s="251"/>
      <c r="I18" s="97" t="s">
        <v>26</v>
      </c>
      <c r="J18" s="28">
        <f>'Rekapitulace stavby'!AN14</f>
        <v>0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96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28</v>
      </c>
      <c r="E20" s="32"/>
      <c r="F20" s="32"/>
      <c r="G20" s="32"/>
      <c r="H20" s="32"/>
      <c r="I20" s="97" t="s">
        <v>24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29</v>
      </c>
      <c r="F21" s="32"/>
      <c r="G21" s="32"/>
      <c r="H21" s="32"/>
      <c r="I21" s="97" t="s">
        <v>26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96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31</v>
      </c>
      <c r="E23" s="32"/>
      <c r="F23" s="32"/>
      <c r="G23" s="32"/>
      <c r="H23" s="32"/>
      <c r="I23" s="97" t="s">
        <v>24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32</v>
      </c>
      <c r="F24" s="32"/>
      <c r="G24" s="32"/>
      <c r="H24" s="32"/>
      <c r="I24" s="97" t="s">
        <v>26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96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33</v>
      </c>
      <c r="E26" s="32"/>
      <c r="F26" s="32"/>
      <c r="G26" s="32"/>
      <c r="H26" s="32"/>
      <c r="I26" s="96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8"/>
      <c r="B27" s="99"/>
      <c r="C27" s="98"/>
      <c r="D27" s="98"/>
      <c r="E27" s="256" t="s">
        <v>1</v>
      </c>
      <c r="F27" s="256"/>
      <c r="G27" s="256"/>
      <c r="H27" s="256"/>
      <c r="I27" s="100"/>
      <c r="J27" s="98"/>
      <c r="K27" s="98"/>
      <c r="L27" s="101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96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102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" customHeight="1">
      <c r="A30" s="32"/>
      <c r="B30" s="33"/>
      <c r="C30" s="32"/>
      <c r="D30" s="25" t="s">
        <v>101</v>
      </c>
      <c r="E30" s="32"/>
      <c r="F30" s="32"/>
      <c r="G30" s="32"/>
      <c r="H30" s="32"/>
      <c r="I30" s="96"/>
      <c r="J30" s="103">
        <f>J96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" customHeight="1">
      <c r="A31" s="32"/>
      <c r="B31" s="33"/>
      <c r="C31" s="32"/>
      <c r="D31" s="104" t="s">
        <v>102</v>
      </c>
      <c r="E31" s="32"/>
      <c r="F31" s="32"/>
      <c r="G31" s="32"/>
      <c r="H31" s="32"/>
      <c r="I31" s="96"/>
      <c r="J31" s="103">
        <f>J99</f>
        <v>0</v>
      </c>
      <c r="K31" s="32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105" t="s">
        <v>34</v>
      </c>
      <c r="E32" s="32"/>
      <c r="F32" s="32"/>
      <c r="G32" s="32"/>
      <c r="H32" s="32"/>
      <c r="I32" s="96"/>
      <c r="J32" s="71">
        <f>ROUND(J30 + J31,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" customHeight="1">
      <c r="A33" s="32"/>
      <c r="B33" s="33"/>
      <c r="C33" s="32"/>
      <c r="D33" s="66"/>
      <c r="E33" s="66"/>
      <c r="F33" s="66"/>
      <c r="G33" s="66"/>
      <c r="H33" s="66"/>
      <c r="I33" s="102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32"/>
      <c r="F34" s="36" t="s">
        <v>36</v>
      </c>
      <c r="G34" s="32"/>
      <c r="H34" s="32"/>
      <c r="I34" s="106" t="s">
        <v>35</v>
      </c>
      <c r="J34" s="36" t="s">
        <v>37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customHeight="1">
      <c r="A35" s="32"/>
      <c r="B35" s="33"/>
      <c r="C35" s="32"/>
      <c r="D35" s="107" t="s">
        <v>38</v>
      </c>
      <c r="E35" s="27" t="s">
        <v>39</v>
      </c>
      <c r="F35" s="108">
        <f>ROUND((SUM(BE99:BE106) + SUM(BE126:BE127)),  2)</f>
        <v>0</v>
      </c>
      <c r="G35" s="32"/>
      <c r="H35" s="32"/>
      <c r="I35" s="109">
        <v>0.21</v>
      </c>
      <c r="J35" s="108">
        <f>ROUND(((SUM(BE99:BE106) + SUM(BE126:BE127))*I35),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customHeight="1">
      <c r="A36" s="32"/>
      <c r="B36" s="33"/>
      <c r="C36" s="32"/>
      <c r="D36" s="32"/>
      <c r="E36" s="27" t="s">
        <v>40</v>
      </c>
      <c r="F36" s="108">
        <f>ROUND((SUM(BF99:BF106) + SUM(BF126:BF127)),  2)</f>
        <v>0</v>
      </c>
      <c r="G36" s="32"/>
      <c r="H36" s="32"/>
      <c r="I36" s="109">
        <v>0.15</v>
      </c>
      <c r="J36" s="108">
        <f>ROUND(((SUM(BF99:BF106) + SUM(BF126:BF127))*I36),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41</v>
      </c>
      <c r="F37" s="108">
        <f>ROUND((SUM(BG99:BG106) + SUM(BG126:BG127)),  2)</f>
        <v>0</v>
      </c>
      <c r="G37" s="32"/>
      <c r="H37" s="32"/>
      <c r="I37" s="109">
        <v>0.21</v>
      </c>
      <c r="J37" s="108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" hidden="1" customHeight="1">
      <c r="A38" s="32"/>
      <c r="B38" s="33"/>
      <c r="C38" s="32"/>
      <c r="D38" s="32"/>
      <c r="E38" s="27" t="s">
        <v>42</v>
      </c>
      <c r="F38" s="108">
        <f>ROUND((SUM(BH99:BH106) + SUM(BH126:BH127)),  2)</f>
        <v>0</v>
      </c>
      <c r="G38" s="32"/>
      <c r="H38" s="32"/>
      <c r="I38" s="109">
        <v>0.15</v>
      </c>
      <c r="J38" s="108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" hidden="1" customHeight="1">
      <c r="A39" s="32"/>
      <c r="B39" s="33"/>
      <c r="C39" s="32"/>
      <c r="D39" s="32"/>
      <c r="E39" s="27" t="s">
        <v>43</v>
      </c>
      <c r="F39" s="108">
        <f>ROUND((SUM(BI99:BI106) + SUM(BI126:BI127)),  2)</f>
        <v>0</v>
      </c>
      <c r="G39" s="32"/>
      <c r="H39" s="32"/>
      <c r="I39" s="109">
        <v>0</v>
      </c>
      <c r="J39" s="108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" customHeight="1">
      <c r="A40" s="32"/>
      <c r="B40" s="33"/>
      <c r="C40" s="32"/>
      <c r="D40" s="32"/>
      <c r="E40" s="32"/>
      <c r="F40" s="32"/>
      <c r="G40" s="32"/>
      <c r="H40" s="32"/>
      <c r="I40" s="96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10"/>
      <c r="D41" s="111" t="s">
        <v>44</v>
      </c>
      <c r="E41" s="60"/>
      <c r="F41" s="60"/>
      <c r="G41" s="112" t="s">
        <v>45</v>
      </c>
      <c r="H41" s="113" t="s">
        <v>46</v>
      </c>
      <c r="I41" s="114"/>
      <c r="J41" s="115">
        <f>SUM(J32:J39)</f>
        <v>0</v>
      </c>
      <c r="K41" s="116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" customHeight="1">
      <c r="A42" s="32"/>
      <c r="B42" s="33"/>
      <c r="C42" s="32"/>
      <c r="D42" s="32"/>
      <c r="E42" s="32"/>
      <c r="F42" s="32"/>
      <c r="G42" s="32"/>
      <c r="H42" s="32"/>
      <c r="I42" s="96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" customHeight="1">
      <c r="B43" s="20"/>
      <c r="I43" s="93"/>
      <c r="L43" s="20"/>
    </row>
    <row r="44" spans="1:31" s="1" customFormat="1" ht="14.4" customHeight="1">
      <c r="B44" s="20"/>
      <c r="I44" s="93"/>
      <c r="L44" s="20"/>
    </row>
    <row r="45" spans="1:31" s="1" customFormat="1" ht="14.4" customHeight="1">
      <c r="B45" s="20"/>
      <c r="I45" s="93"/>
      <c r="L45" s="20"/>
    </row>
    <row r="46" spans="1:31" s="1" customFormat="1" ht="14.4" customHeight="1">
      <c r="B46" s="20"/>
      <c r="I46" s="93"/>
      <c r="L46" s="20"/>
    </row>
    <row r="47" spans="1:31" s="1" customFormat="1" ht="14.4" customHeight="1">
      <c r="B47" s="20"/>
      <c r="I47" s="93"/>
      <c r="L47" s="20"/>
    </row>
    <row r="48" spans="1:31" s="1" customFormat="1" ht="14.4" customHeight="1">
      <c r="B48" s="20"/>
      <c r="I48" s="93"/>
      <c r="L48" s="20"/>
    </row>
    <row r="49" spans="1:31" s="1" customFormat="1" ht="14.4" customHeight="1">
      <c r="B49" s="20"/>
      <c r="I49" s="93"/>
      <c r="L49" s="20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117"/>
      <c r="J50" s="44"/>
      <c r="K50" s="44"/>
      <c r="L50" s="42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2"/>
      <c r="B61" s="33"/>
      <c r="C61" s="32"/>
      <c r="D61" s="45" t="s">
        <v>49</v>
      </c>
      <c r="E61" s="35"/>
      <c r="F61" s="118" t="s">
        <v>50</v>
      </c>
      <c r="G61" s="45" t="s">
        <v>49</v>
      </c>
      <c r="H61" s="35"/>
      <c r="I61" s="119"/>
      <c r="J61" s="120" t="s">
        <v>50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2"/>
      <c r="B65" s="33"/>
      <c r="C65" s="32"/>
      <c r="D65" s="43" t="s">
        <v>51</v>
      </c>
      <c r="E65" s="46"/>
      <c r="F65" s="46"/>
      <c r="G65" s="43" t="s">
        <v>52</v>
      </c>
      <c r="H65" s="46"/>
      <c r="I65" s="121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2"/>
      <c r="B76" s="33"/>
      <c r="C76" s="32"/>
      <c r="D76" s="45" t="s">
        <v>49</v>
      </c>
      <c r="E76" s="35"/>
      <c r="F76" s="118" t="s">
        <v>50</v>
      </c>
      <c r="G76" s="45" t="s">
        <v>49</v>
      </c>
      <c r="H76" s="35"/>
      <c r="I76" s="119"/>
      <c r="J76" s="120" t="s">
        <v>50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122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123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103</v>
      </c>
      <c r="D82" s="32"/>
      <c r="E82" s="32"/>
      <c r="F82" s="32"/>
      <c r="G82" s="32"/>
      <c r="H82" s="32"/>
      <c r="I82" s="96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96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15</v>
      </c>
      <c r="D84" s="32"/>
      <c r="E84" s="32"/>
      <c r="F84" s="32"/>
      <c r="G84" s="32"/>
      <c r="H84" s="32"/>
      <c r="I84" s="96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68" t="str">
        <f>E7</f>
        <v>Regenerace sídliště Muglinov-10.etapa-ul.Vdovská</v>
      </c>
      <c r="F85" s="269"/>
      <c r="G85" s="269"/>
      <c r="H85" s="269"/>
      <c r="I85" s="96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99</v>
      </c>
      <c r="D86" s="32"/>
      <c r="E86" s="32"/>
      <c r="F86" s="32"/>
      <c r="G86" s="32"/>
      <c r="H86" s="32"/>
      <c r="I86" s="96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9" t="str">
        <f>E9</f>
        <v>5 - SO 07.2 Vegetační úpravy</v>
      </c>
      <c r="F87" s="270"/>
      <c r="G87" s="270"/>
      <c r="H87" s="270"/>
      <c r="I87" s="96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96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19</v>
      </c>
      <c r="D89" s="32"/>
      <c r="E89" s="32"/>
      <c r="F89" s="25" t="str">
        <f>F12</f>
        <v xml:space="preserve"> </v>
      </c>
      <c r="G89" s="32"/>
      <c r="H89" s="32"/>
      <c r="I89" s="97" t="s">
        <v>21</v>
      </c>
      <c r="J89" s="55" t="str">
        <f>IF(J12="","",J12)</f>
        <v>15. 6. 2020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96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40.049999999999997" customHeight="1">
      <c r="A91" s="32"/>
      <c r="B91" s="33"/>
      <c r="C91" s="27" t="s">
        <v>23</v>
      </c>
      <c r="D91" s="32"/>
      <c r="E91" s="32"/>
      <c r="F91" s="25" t="str">
        <f>E15</f>
        <v>Statutární město Ostrava,MOb Slezská Ostrava</v>
      </c>
      <c r="G91" s="32"/>
      <c r="H91" s="32"/>
      <c r="I91" s="97" t="s">
        <v>28</v>
      </c>
      <c r="J91" s="30" t="str">
        <f>E21</f>
        <v>HaskoningDHV Czech Republic,spol.s.r.o.,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27</v>
      </c>
      <c r="D92" s="32"/>
      <c r="E92" s="32"/>
      <c r="F92" s="25" t="str">
        <f>IF(E18="","",E18)</f>
        <v>Ing.Martin Krejčí</v>
      </c>
      <c r="G92" s="32"/>
      <c r="H92" s="32"/>
      <c r="I92" s="97" t="s">
        <v>31</v>
      </c>
      <c r="J92" s="30" t="str">
        <f>E24</f>
        <v>Pflegrová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6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24" t="s">
        <v>104</v>
      </c>
      <c r="D94" s="110"/>
      <c r="E94" s="110"/>
      <c r="F94" s="110"/>
      <c r="G94" s="110"/>
      <c r="H94" s="110"/>
      <c r="I94" s="125"/>
      <c r="J94" s="126" t="s">
        <v>105</v>
      </c>
      <c r="K94" s="110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6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27" t="s">
        <v>106</v>
      </c>
      <c r="D96" s="32"/>
      <c r="E96" s="32"/>
      <c r="F96" s="32"/>
      <c r="G96" s="32"/>
      <c r="H96" s="32"/>
      <c r="I96" s="96"/>
      <c r="J96" s="71">
        <f>J126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107</v>
      </c>
    </row>
    <row r="97" spans="1:65" s="2" customFormat="1" ht="21.75" customHeight="1">
      <c r="A97" s="32"/>
      <c r="B97" s="33"/>
      <c r="C97" s="32"/>
      <c r="D97" s="32"/>
      <c r="E97" s="32"/>
      <c r="F97" s="32"/>
      <c r="G97" s="32"/>
      <c r="H97" s="32"/>
      <c r="I97" s="96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65" s="2" customFormat="1" ht="6.9" customHeight="1">
      <c r="A98" s="32"/>
      <c r="B98" s="33"/>
      <c r="C98" s="32"/>
      <c r="D98" s="32"/>
      <c r="E98" s="32"/>
      <c r="F98" s="32"/>
      <c r="G98" s="32"/>
      <c r="H98" s="32"/>
      <c r="I98" s="96"/>
      <c r="J98" s="32"/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spans="1:65" s="2" customFormat="1" ht="29.25" customHeight="1">
      <c r="A99" s="32"/>
      <c r="B99" s="33"/>
      <c r="C99" s="127" t="s">
        <v>108</v>
      </c>
      <c r="D99" s="32"/>
      <c r="E99" s="32"/>
      <c r="F99" s="32"/>
      <c r="G99" s="32"/>
      <c r="H99" s="32"/>
      <c r="I99" s="96"/>
      <c r="J99" s="128">
        <f>ROUND(J100 + J101 + J102 + J103 + J104 + J105,2)</f>
        <v>0</v>
      </c>
      <c r="K99" s="32"/>
      <c r="L99" s="42"/>
      <c r="N99" s="129" t="s">
        <v>38</v>
      </c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pans="1:65" s="2" customFormat="1" ht="18" customHeight="1">
      <c r="A100" s="32"/>
      <c r="B100" s="130"/>
      <c r="C100" s="96"/>
      <c r="D100" s="272" t="s">
        <v>109</v>
      </c>
      <c r="E100" s="273"/>
      <c r="F100" s="273"/>
      <c r="G100" s="96"/>
      <c r="H100" s="96"/>
      <c r="I100" s="96"/>
      <c r="J100" s="132">
        <v>0</v>
      </c>
      <c r="K100" s="96"/>
      <c r="L100" s="133"/>
      <c r="M100" s="134"/>
      <c r="N100" s="135" t="s">
        <v>39</v>
      </c>
      <c r="O100" s="134"/>
      <c r="P100" s="134"/>
      <c r="Q100" s="134"/>
      <c r="R100" s="134"/>
      <c r="S100" s="96"/>
      <c r="T100" s="96"/>
      <c r="U100" s="96"/>
      <c r="V100" s="96"/>
      <c r="W100" s="96"/>
      <c r="X100" s="96"/>
      <c r="Y100" s="96"/>
      <c r="Z100" s="96"/>
      <c r="AA100" s="96"/>
      <c r="AB100" s="96"/>
      <c r="AC100" s="96"/>
      <c r="AD100" s="96"/>
      <c r="AE100" s="96"/>
      <c r="AF100" s="134"/>
      <c r="AG100" s="134"/>
      <c r="AH100" s="134"/>
      <c r="AI100" s="134"/>
      <c r="AJ100" s="134"/>
      <c r="AK100" s="134"/>
      <c r="AL100" s="134"/>
      <c r="AM100" s="134"/>
      <c r="AN100" s="134"/>
      <c r="AO100" s="134"/>
      <c r="AP100" s="134"/>
      <c r="AQ100" s="134"/>
      <c r="AR100" s="134"/>
      <c r="AS100" s="134"/>
      <c r="AT100" s="134"/>
      <c r="AU100" s="134"/>
      <c r="AV100" s="134"/>
      <c r="AW100" s="134"/>
      <c r="AX100" s="134"/>
      <c r="AY100" s="136" t="s">
        <v>110</v>
      </c>
      <c r="AZ100" s="134"/>
      <c r="BA100" s="134"/>
      <c r="BB100" s="134"/>
      <c r="BC100" s="134"/>
      <c r="BD100" s="134"/>
      <c r="BE100" s="137">
        <f t="shared" ref="BE100:BE105" si="0">IF(N100="základní",J100,0)</f>
        <v>0</v>
      </c>
      <c r="BF100" s="137">
        <f t="shared" ref="BF100:BF105" si="1">IF(N100="snížená",J100,0)</f>
        <v>0</v>
      </c>
      <c r="BG100" s="137">
        <f t="shared" ref="BG100:BG105" si="2">IF(N100="zákl. přenesená",J100,0)</f>
        <v>0</v>
      </c>
      <c r="BH100" s="137">
        <f t="shared" ref="BH100:BH105" si="3">IF(N100="sníž. přenesená",J100,0)</f>
        <v>0</v>
      </c>
      <c r="BI100" s="137">
        <f t="shared" ref="BI100:BI105" si="4">IF(N100="nulová",J100,0)</f>
        <v>0</v>
      </c>
      <c r="BJ100" s="136" t="s">
        <v>79</v>
      </c>
      <c r="BK100" s="134"/>
      <c r="BL100" s="134"/>
      <c r="BM100" s="134"/>
    </row>
    <row r="101" spans="1:65" s="2" customFormat="1" ht="18" customHeight="1">
      <c r="A101" s="32"/>
      <c r="B101" s="130"/>
      <c r="C101" s="96"/>
      <c r="D101" s="272" t="s">
        <v>111</v>
      </c>
      <c r="E101" s="273"/>
      <c r="F101" s="273"/>
      <c r="G101" s="96"/>
      <c r="H101" s="96"/>
      <c r="I101" s="96"/>
      <c r="J101" s="132">
        <v>0</v>
      </c>
      <c r="K101" s="96"/>
      <c r="L101" s="133"/>
      <c r="M101" s="134"/>
      <c r="N101" s="135" t="s">
        <v>39</v>
      </c>
      <c r="O101" s="134"/>
      <c r="P101" s="134"/>
      <c r="Q101" s="134"/>
      <c r="R101" s="134"/>
      <c r="S101" s="96"/>
      <c r="T101" s="96"/>
      <c r="U101" s="96"/>
      <c r="V101" s="96"/>
      <c r="W101" s="96"/>
      <c r="X101" s="96"/>
      <c r="Y101" s="96"/>
      <c r="Z101" s="96"/>
      <c r="AA101" s="96"/>
      <c r="AB101" s="96"/>
      <c r="AC101" s="96"/>
      <c r="AD101" s="96"/>
      <c r="AE101" s="96"/>
      <c r="AF101" s="134"/>
      <c r="AG101" s="134"/>
      <c r="AH101" s="134"/>
      <c r="AI101" s="134"/>
      <c r="AJ101" s="134"/>
      <c r="AK101" s="134"/>
      <c r="AL101" s="134"/>
      <c r="AM101" s="134"/>
      <c r="AN101" s="134"/>
      <c r="AO101" s="134"/>
      <c r="AP101" s="134"/>
      <c r="AQ101" s="134"/>
      <c r="AR101" s="134"/>
      <c r="AS101" s="134"/>
      <c r="AT101" s="134"/>
      <c r="AU101" s="134"/>
      <c r="AV101" s="134"/>
      <c r="AW101" s="134"/>
      <c r="AX101" s="134"/>
      <c r="AY101" s="136" t="s">
        <v>110</v>
      </c>
      <c r="AZ101" s="134"/>
      <c r="BA101" s="134"/>
      <c r="BB101" s="134"/>
      <c r="BC101" s="134"/>
      <c r="BD101" s="134"/>
      <c r="BE101" s="137">
        <f t="shared" si="0"/>
        <v>0</v>
      </c>
      <c r="BF101" s="137">
        <f t="shared" si="1"/>
        <v>0</v>
      </c>
      <c r="BG101" s="137">
        <f t="shared" si="2"/>
        <v>0</v>
      </c>
      <c r="BH101" s="137">
        <f t="shared" si="3"/>
        <v>0</v>
      </c>
      <c r="BI101" s="137">
        <f t="shared" si="4"/>
        <v>0</v>
      </c>
      <c r="BJ101" s="136" t="s">
        <v>79</v>
      </c>
      <c r="BK101" s="134"/>
      <c r="BL101" s="134"/>
      <c r="BM101" s="134"/>
    </row>
    <row r="102" spans="1:65" s="2" customFormat="1" ht="18" customHeight="1">
      <c r="A102" s="32"/>
      <c r="B102" s="130"/>
      <c r="C102" s="96"/>
      <c r="D102" s="272" t="s">
        <v>112</v>
      </c>
      <c r="E102" s="273"/>
      <c r="F102" s="273"/>
      <c r="G102" s="96"/>
      <c r="H102" s="96"/>
      <c r="I102" s="96"/>
      <c r="J102" s="132">
        <v>0</v>
      </c>
      <c r="K102" s="96"/>
      <c r="L102" s="133"/>
      <c r="M102" s="134"/>
      <c r="N102" s="135" t="s">
        <v>39</v>
      </c>
      <c r="O102" s="134"/>
      <c r="P102" s="134"/>
      <c r="Q102" s="134"/>
      <c r="R102" s="134"/>
      <c r="S102" s="96"/>
      <c r="T102" s="96"/>
      <c r="U102" s="96"/>
      <c r="V102" s="96"/>
      <c r="W102" s="96"/>
      <c r="X102" s="96"/>
      <c r="Y102" s="96"/>
      <c r="Z102" s="96"/>
      <c r="AA102" s="96"/>
      <c r="AB102" s="96"/>
      <c r="AC102" s="96"/>
      <c r="AD102" s="96"/>
      <c r="AE102" s="96"/>
      <c r="AF102" s="134"/>
      <c r="AG102" s="134"/>
      <c r="AH102" s="134"/>
      <c r="AI102" s="134"/>
      <c r="AJ102" s="134"/>
      <c r="AK102" s="134"/>
      <c r="AL102" s="134"/>
      <c r="AM102" s="134"/>
      <c r="AN102" s="134"/>
      <c r="AO102" s="134"/>
      <c r="AP102" s="134"/>
      <c r="AQ102" s="134"/>
      <c r="AR102" s="134"/>
      <c r="AS102" s="134"/>
      <c r="AT102" s="134"/>
      <c r="AU102" s="134"/>
      <c r="AV102" s="134"/>
      <c r="AW102" s="134"/>
      <c r="AX102" s="134"/>
      <c r="AY102" s="136" t="s">
        <v>110</v>
      </c>
      <c r="AZ102" s="134"/>
      <c r="BA102" s="134"/>
      <c r="BB102" s="134"/>
      <c r="BC102" s="134"/>
      <c r="BD102" s="134"/>
      <c r="BE102" s="137">
        <f t="shared" si="0"/>
        <v>0</v>
      </c>
      <c r="BF102" s="137">
        <f t="shared" si="1"/>
        <v>0</v>
      </c>
      <c r="BG102" s="137">
        <f t="shared" si="2"/>
        <v>0</v>
      </c>
      <c r="BH102" s="137">
        <f t="shared" si="3"/>
        <v>0</v>
      </c>
      <c r="BI102" s="137">
        <f t="shared" si="4"/>
        <v>0</v>
      </c>
      <c r="BJ102" s="136" t="s">
        <v>79</v>
      </c>
      <c r="BK102" s="134"/>
      <c r="BL102" s="134"/>
      <c r="BM102" s="134"/>
    </row>
    <row r="103" spans="1:65" s="2" customFormat="1" ht="18" customHeight="1">
      <c r="A103" s="32"/>
      <c r="B103" s="130"/>
      <c r="C103" s="96"/>
      <c r="D103" s="272" t="s">
        <v>113</v>
      </c>
      <c r="E103" s="273"/>
      <c r="F103" s="273"/>
      <c r="G103" s="96"/>
      <c r="H103" s="96"/>
      <c r="I103" s="96"/>
      <c r="J103" s="132">
        <v>0</v>
      </c>
      <c r="K103" s="96"/>
      <c r="L103" s="133"/>
      <c r="M103" s="134"/>
      <c r="N103" s="135" t="s">
        <v>39</v>
      </c>
      <c r="O103" s="134"/>
      <c r="P103" s="134"/>
      <c r="Q103" s="134"/>
      <c r="R103" s="134"/>
      <c r="S103" s="96"/>
      <c r="T103" s="96"/>
      <c r="U103" s="96"/>
      <c r="V103" s="96"/>
      <c r="W103" s="96"/>
      <c r="X103" s="96"/>
      <c r="Y103" s="96"/>
      <c r="Z103" s="96"/>
      <c r="AA103" s="96"/>
      <c r="AB103" s="96"/>
      <c r="AC103" s="96"/>
      <c r="AD103" s="96"/>
      <c r="AE103" s="96"/>
      <c r="AF103" s="134"/>
      <c r="AG103" s="134"/>
      <c r="AH103" s="134"/>
      <c r="AI103" s="134"/>
      <c r="AJ103" s="134"/>
      <c r="AK103" s="134"/>
      <c r="AL103" s="134"/>
      <c r="AM103" s="134"/>
      <c r="AN103" s="134"/>
      <c r="AO103" s="134"/>
      <c r="AP103" s="134"/>
      <c r="AQ103" s="134"/>
      <c r="AR103" s="134"/>
      <c r="AS103" s="134"/>
      <c r="AT103" s="134"/>
      <c r="AU103" s="134"/>
      <c r="AV103" s="134"/>
      <c r="AW103" s="134"/>
      <c r="AX103" s="134"/>
      <c r="AY103" s="136" t="s">
        <v>110</v>
      </c>
      <c r="AZ103" s="134"/>
      <c r="BA103" s="134"/>
      <c r="BB103" s="134"/>
      <c r="BC103" s="134"/>
      <c r="BD103" s="134"/>
      <c r="BE103" s="137">
        <f t="shared" si="0"/>
        <v>0</v>
      </c>
      <c r="BF103" s="137">
        <f t="shared" si="1"/>
        <v>0</v>
      </c>
      <c r="BG103" s="137">
        <f t="shared" si="2"/>
        <v>0</v>
      </c>
      <c r="BH103" s="137">
        <f t="shared" si="3"/>
        <v>0</v>
      </c>
      <c r="BI103" s="137">
        <f t="shared" si="4"/>
        <v>0</v>
      </c>
      <c r="BJ103" s="136" t="s">
        <v>79</v>
      </c>
      <c r="BK103" s="134"/>
      <c r="BL103" s="134"/>
      <c r="BM103" s="134"/>
    </row>
    <row r="104" spans="1:65" s="2" customFormat="1" ht="18" customHeight="1">
      <c r="A104" s="32"/>
      <c r="B104" s="130"/>
      <c r="C104" s="96"/>
      <c r="D104" s="272" t="s">
        <v>114</v>
      </c>
      <c r="E104" s="273"/>
      <c r="F104" s="273"/>
      <c r="G104" s="96"/>
      <c r="H104" s="96"/>
      <c r="I104" s="96"/>
      <c r="J104" s="132">
        <v>0</v>
      </c>
      <c r="K104" s="96"/>
      <c r="L104" s="133"/>
      <c r="M104" s="134"/>
      <c r="N104" s="135" t="s">
        <v>39</v>
      </c>
      <c r="O104" s="134"/>
      <c r="P104" s="134"/>
      <c r="Q104" s="134"/>
      <c r="R104" s="134"/>
      <c r="S104" s="96"/>
      <c r="T104" s="96"/>
      <c r="U104" s="96"/>
      <c r="V104" s="96"/>
      <c r="W104" s="96"/>
      <c r="X104" s="96"/>
      <c r="Y104" s="96"/>
      <c r="Z104" s="96"/>
      <c r="AA104" s="96"/>
      <c r="AB104" s="96"/>
      <c r="AC104" s="96"/>
      <c r="AD104" s="96"/>
      <c r="AE104" s="96"/>
      <c r="AF104" s="134"/>
      <c r="AG104" s="134"/>
      <c r="AH104" s="134"/>
      <c r="AI104" s="134"/>
      <c r="AJ104" s="134"/>
      <c r="AK104" s="134"/>
      <c r="AL104" s="134"/>
      <c r="AM104" s="134"/>
      <c r="AN104" s="134"/>
      <c r="AO104" s="134"/>
      <c r="AP104" s="134"/>
      <c r="AQ104" s="134"/>
      <c r="AR104" s="134"/>
      <c r="AS104" s="134"/>
      <c r="AT104" s="134"/>
      <c r="AU104" s="134"/>
      <c r="AV104" s="134"/>
      <c r="AW104" s="134"/>
      <c r="AX104" s="134"/>
      <c r="AY104" s="136" t="s">
        <v>110</v>
      </c>
      <c r="AZ104" s="134"/>
      <c r="BA104" s="134"/>
      <c r="BB104" s="134"/>
      <c r="BC104" s="134"/>
      <c r="BD104" s="134"/>
      <c r="BE104" s="137">
        <f t="shared" si="0"/>
        <v>0</v>
      </c>
      <c r="BF104" s="137">
        <f t="shared" si="1"/>
        <v>0</v>
      </c>
      <c r="BG104" s="137">
        <f t="shared" si="2"/>
        <v>0</v>
      </c>
      <c r="BH104" s="137">
        <f t="shared" si="3"/>
        <v>0</v>
      </c>
      <c r="BI104" s="137">
        <f t="shared" si="4"/>
        <v>0</v>
      </c>
      <c r="BJ104" s="136" t="s">
        <v>79</v>
      </c>
      <c r="BK104" s="134"/>
      <c r="BL104" s="134"/>
      <c r="BM104" s="134"/>
    </row>
    <row r="105" spans="1:65" s="2" customFormat="1" ht="18" customHeight="1">
      <c r="A105" s="32"/>
      <c r="B105" s="130"/>
      <c r="C105" s="96"/>
      <c r="D105" s="131" t="s">
        <v>115</v>
      </c>
      <c r="E105" s="96"/>
      <c r="F105" s="96"/>
      <c r="G105" s="96"/>
      <c r="H105" s="96"/>
      <c r="I105" s="96"/>
      <c r="J105" s="132">
        <f>ROUND(J30*T105,2)</f>
        <v>0</v>
      </c>
      <c r="K105" s="96"/>
      <c r="L105" s="133"/>
      <c r="M105" s="134"/>
      <c r="N105" s="135" t="s">
        <v>39</v>
      </c>
      <c r="O105" s="134"/>
      <c r="P105" s="134"/>
      <c r="Q105" s="134"/>
      <c r="R105" s="134"/>
      <c r="S105" s="96"/>
      <c r="T105" s="96"/>
      <c r="U105" s="96"/>
      <c r="V105" s="96"/>
      <c r="W105" s="96"/>
      <c r="X105" s="96"/>
      <c r="Y105" s="96"/>
      <c r="Z105" s="96"/>
      <c r="AA105" s="96"/>
      <c r="AB105" s="96"/>
      <c r="AC105" s="96"/>
      <c r="AD105" s="96"/>
      <c r="AE105" s="96"/>
      <c r="AF105" s="134"/>
      <c r="AG105" s="134"/>
      <c r="AH105" s="134"/>
      <c r="AI105" s="134"/>
      <c r="AJ105" s="134"/>
      <c r="AK105" s="134"/>
      <c r="AL105" s="134"/>
      <c r="AM105" s="134"/>
      <c r="AN105" s="134"/>
      <c r="AO105" s="134"/>
      <c r="AP105" s="134"/>
      <c r="AQ105" s="134"/>
      <c r="AR105" s="134"/>
      <c r="AS105" s="134"/>
      <c r="AT105" s="134"/>
      <c r="AU105" s="134"/>
      <c r="AV105" s="134"/>
      <c r="AW105" s="134"/>
      <c r="AX105" s="134"/>
      <c r="AY105" s="136" t="s">
        <v>116</v>
      </c>
      <c r="AZ105" s="134"/>
      <c r="BA105" s="134"/>
      <c r="BB105" s="134"/>
      <c r="BC105" s="134"/>
      <c r="BD105" s="134"/>
      <c r="BE105" s="137">
        <f t="shared" si="0"/>
        <v>0</v>
      </c>
      <c r="BF105" s="137">
        <f t="shared" si="1"/>
        <v>0</v>
      </c>
      <c r="BG105" s="137">
        <f t="shared" si="2"/>
        <v>0</v>
      </c>
      <c r="BH105" s="137">
        <f t="shared" si="3"/>
        <v>0</v>
      </c>
      <c r="BI105" s="137">
        <f t="shared" si="4"/>
        <v>0</v>
      </c>
      <c r="BJ105" s="136" t="s">
        <v>79</v>
      </c>
      <c r="BK105" s="134"/>
      <c r="BL105" s="134"/>
      <c r="BM105" s="134"/>
    </row>
    <row r="106" spans="1:65" s="2" customFormat="1" ht="10.199999999999999">
      <c r="A106" s="32"/>
      <c r="B106" s="33"/>
      <c r="C106" s="32"/>
      <c r="D106" s="32"/>
      <c r="E106" s="32"/>
      <c r="F106" s="32"/>
      <c r="G106" s="32"/>
      <c r="H106" s="32"/>
      <c r="I106" s="96"/>
      <c r="J106" s="32"/>
      <c r="K106" s="32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65" s="2" customFormat="1" ht="29.25" customHeight="1">
      <c r="A107" s="32"/>
      <c r="B107" s="33"/>
      <c r="C107" s="138" t="s">
        <v>117</v>
      </c>
      <c r="D107" s="110"/>
      <c r="E107" s="110"/>
      <c r="F107" s="110"/>
      <c r="G107" s="110"/>
      <c r="H107" s="110"/>
      <c r="I107" s="125"/>
      <c r="J107" s="139">
        <f>ROUND(J96+J99,2)</f>
        <v>0</v>
      </c>
      <c r="K107" s="110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65" s="2" customFormat="1" ht="6.9" customHeight="1">
      <c r="A108" s="32"/>
      <c r="B108" s="47"/>
      <c r="C108" s="48"/>
      <c r="D108" s="48"/>
      <c r="E108" s="48"/>
      <c r="F108" s="48"/>
      <c r="G108" s="48"/>
      <c r="H108" s="48"/>
      <c r="I108" s="122"/>
      <c r="J108" s="48"/>
      <c r="K108" s="48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12" spans="1:65" s="2" customFormat="1" ht="6.9" customHeight="1">
      <c r="A112" s="32"/>
      <c r="B112" s="49"/>
      <c r="C112" s="50"/>
      <c r="D112" s="50"/>
      <c r="E112" s="50"/>
      <c r="F112" s="50"/>
      <c r="G112" s="50"/>
      <c r="H112" s="50"/>
      <c r="I112" s="123"/>
      <c r="J112" s="50"/>
      <c r="K112" s="50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24.9" customHeight="1">
      <c r="A113" s="32"/>
      <c r="B113" s="33"/>
      <c r="C113" s="21" t="s">
        <v>118</v>
      </c>
      <c r="D113" s="32"/>
      <c r="E113" s="32"/>
      <c r="F113" s="32"/>
      <c r="G113" s="32"/>
      <c r="H113" s="32"/>
      <c r="I113" s="96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" customHeight="1">
      <c r="A114" s="32"/>
      <c r="B114" s="33"/>
      <c r="C114" s="32"/>
      <c r="D114" s="32"/>
      <c r="E114" s="32"/>
      <c r="F114" s="32"/>
      <c r="G114" s="32"/>
      <c r="H114" s="32"/>
      <c r="I114" s="96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15</v>
      </c>
      <c r="D115" s="32"/>
      <c r="E115" s="32"/>
      <c r="F115" s="32"/>
      <c r="G115" s="32"/>
      <c r="H115" s="32"/>
      <c r="I115" s="96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6.5" customHeight="1">
      <c r="A116" s="32"/>
      <c r="B116" s="33"/>
      <c r="C116" s="32"/>
      <c r="D116" s="32"/>
      <c r="E116" s="268" t="str">
        <f>E7</f>
        <v>Regenerace sídliště Muglinov-10.etapa-ul.Vdovská</v>
      </c>
      <c r="F116" s="269"/>
      <c r="G116" s="269"/>
      <c r="H116" s="269"/>
      <c r="I116" s="96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2" customHeight="1">
      <c r="A117" s="32"/>
      <c r="B117" s="33"/>
      <c r="C117" s="27" t="s">
        <v>99</v>
      </c>
      <c r="D117" s="32"/>
      <c r="E117" s="32"/>
      <c r="F117" s="32"/>
      <c r="G117" s="32"/>
      <c r="H117" s="32"/>
      <c r="I117" s="96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6.5" customHeight="1">
      <c r="A118" s="32"/>
      <c r="B118" s="33"/>
      <c r="C118" s="32"/>
      <c r="D118" s="32"/>
      <c r="E118" s="229" t="str">
        <f>E9</f>
        <v>5 - SO 07.2 Vegetační úpravy</v>
      </c>
      <c r="F118" s="270"/>
      <c r="G118" s="270"/>
      <c r="H118" s="270"/>
      <c r="I118" s="96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6.9" customHeight="1">
      <c r="A119" s="32"/>
      <c r="B119" s="33"/>
      <c r="C119" s="32"/>
      <c r="D119" s="32"/>
      <c r="E119" s="32"/>
      <c r="F119" s="32"/>
      <c r="G119" s="32"/>
      <c r="H119" s="32"/>
      <c r="I119" s="96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2" customHeight="1">
      <c r="A120" s="32"/>
      <c r="B120" s="33"/>
      <c r="C120" s="27" t="s">
        <v>19</v>
      </c>
      <c r="D120" s="32"/>
      <c r="E120" s="32"/>
      <c r="F120" s="25" t="str">
        <f>F12</f>
        <v xml:space="preserve"> </v>
      </c>
      <c r="G120" s="32"/>
      <c r="H120" s="32"/>
      <c r="I120" s="97" t="s">
        <v>21</v>
      </c>
      <c r="J120" s="55" t="str">
        <f>IF(J12="","",J12)</f>
        <v>15. 6. 2020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6.9" customHeight="1">
      <c r="A121" s="32"/>
      <c r="B121" s="33"/>
      <c r="C121" s="32"/>
      <c r="D121" s="32"/>
      <c r="E121" s="32"/>
      <c r="F121" s="32"/>
      <c r="G121" s="32"/>
      <c r="H121" s="32"/>
      <c r="I121" s="96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40.049999999999997" customHeight="1">
      <c r="A122" s="32"/>
      <c r="B122" s="33"/>
      <c r="C122" s="27" t="s">
        <v>23</v>
      </c>
      <c r="D122" s="32"/>
      <c r="E122" s="32"/>
      <c r="F122" s="25" t="str">
        <f>E15</f>
        <v>Statutární město Ostrava,MOb Slezská Ostrava</v>
      </c>
      <c r="G122" s="32"/>
      <c r="H122" s="32"/>
      <c r="I122" s="97" t="s">
        <v>28</v>
      </c>
      <c r="J122" s="30" t="str">
        <f>E21</f>
        <v>HaskoningDHV Czech Republic,spol.s.r.o.,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2" customFormat="1" ht="15.15" customHeight="1">
      <c r="A123" s="32"/>
      <c r="B123" s="33"/>
      <c r="C123" s="27" t="s">
        <v>27</v>
      </c>
      <c r="D123" s="32"/>
      <c r="E123" s="32"/>
      <c r="F123" s="25" t="str">
        <f>IF(E18="","",E18)</f>
        <v>Ing.Martin Krejčí</v>
      </c>
      <c r="G123" s="32"/>
      <c r="H123" s="32"/>
      <c r="I123" s="97" t="s">
        <v>31</v>
      </c>
      <c r="J123" s="30" t="str">
        <f>E24</f>
        <v>Pflegrová</v>
      </c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5" s="2" customFormat="1" ht="10.35" customHeight="1">
      <c r="A124" s="32"/>
      <c r="B124" s="33"/>
      <c r="C124" s="32"/>
      <c r="D124" s="32"/>
      <c r="E124" s="32"/>
      <c r="F124" s="32"/>
      <c r="G124" s="32"/>
      <c r="H124" s="32"/>
      <c r="I124" s="96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5" s="9" customFormat="1" ht="29.25" customHeight="1">
      <c r="A125" s="140"/>
      <c r="B125" s="141"/>
      <c r="C125" s="142" t="s">
        <v>119</v>
      </c>
      <c r="D125" s="143" t="s">
        <v>59</v>
      </c>
      <c r="E125" s="143" t="s">
        <v>55</v>
      </c>
      <c r="F125" s="143" t="s">
        <v>56</v>
      </c>
      <c r="G125" s="143" t="s">
        <v>120</v>
      </c>
      <c r="H125" s="143" t="s">
        <v>121</v>
      </c>
      <c r="I125" s="144" t="s">
        <v>122</v>
      </c>
      <c r="J125" s="143" t="s">
        <v>105</v>
      </c>
      <c r="K125" s="145" t="s">
        <v>123</v>
      </c>
      <c r="L125" s="146"/>
      <c r="M125" s="62" t="s">
        <v>1</v>
      </c>
      <c r="N125" s="63" t="s">
        <v>38</v>
      </c>
      <c r="O125" s="63" t="s">
        <v>124</v>
      </c>
      <c r="P125" s="63" t="s">
        <v>125</v>
      </c>
      <c r="Q125" s="63" t="s">
        <v>126</v>
      </c>
      <c r="R125" s="63" t="s">
        <v>127</v>
      </c>
      <c r="S125" s="63" t="s">
        <v>128</v>
      </c>
      <c r="T125" s="64" t="s">
        <v>129</v>
      </c>
      <c r="U125" s="140"/>
      <c r="V125" s="140"/>
      <c r="W125" s="140"/>
      <c r="X125" s="140"/>
      <c r="Y125" s="140"/>
      <c r="Z125" s="140"/>
      <c r="AA125" s="140"/>
      <c r="AB125" s="140"/>
      <c r="AC125" s="140"/>
      <c r="AD125" s="140"/>
      <c r="AE125" s="140"/>
    </row>
    <row r="126" spans="1:65" s="2" customFormat="1" ht="22.8" customHeight="1">
      <c r="A126" s="32"/>
      <c r="B126" s="33"/>
      <c r="C126" s="69" t="s">
        <v>130</v>
      </c>
      <c r="D126" s="32"/>
      <c r="E126" s="32"/>
      <c r="F126" s="32"/>
      <c r="G126" s="32"/>
      <c r="H126" s="32"/>
      <c r="I126" s="96"/>
      <c r="J126" s="147">
        <f>BK126</f>
        <v>0</v>
      </c>
      <c r="K126" s="32"/>
      <c r="L126" s="33"/>
      <c r="M126" s="65"/>
      <c r="N126" s="56"/>
      <c r="O126" s="66"/>
      <c r="P126" s="148">
        <f>P127</f>
        <v>0</v>
      </c>
      <c r="Q126" s="66"/>
      <c r="R126" s="148">
        <f>R127</f>
        <v>0</v>
      </c>
      <c r="S126" s="66"/>
      <c r="T126" s="149">
        <f>T127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7" t="s">
        <v>73</v>
      </c>
      <c r="AU126" s="17" t="s">
        <v>107</v>
      </c>
      <c r="BK126" s="150">
        <f>BK127</f>
        <v>0</v>
      </c>
    </row>
    <row r="127" spans="1:65" s="2" customFormat="1" ht="16.5" customHeight="1">
      <c r="A127" s="32"/>
      <c r="B127" s="130"/>
      <c r="C127" s="151" t="s">
        <v>79</v>
      </c>
      <c r="D127" s="151" t="s">
        <v>131</v>
      </c>
      <c r="E127" s="152" t="s">
        <v>79</v>
      </c>
      <c r="F127" s="153" t="s">
        <v>93</v>
      </c>
      <c r="G127" s="154" t="s">
        <v>132</v>
      </c>
      <c r="H127" s="155">
        <v>1</v>
      </c>
      <c r="I127" s="156"/>
      <c r="J127" s="157">
        <f>ROUND(I127*H127,2)</f>
        <v>0</v>
      </c>
      <c r="K127" s="153" t="s">
        <v>1</v>
      </c>
      <c r="L127" s="33"/>
      <c r="M127" s="188" t="s">
        <v>1</v>
      </c>
      <c r="N127" s="189" t="s">
        <v>39</v>
      </c>
      <c r="O127" s="190"/>
      <c r="P127" s="191">
        <f>O127*H127</f>
        <v>0</v>
      </c>
      <c r="Q127" s="191">
        <v>0</v>
      </c>
      <c r="R127" s="191">
        <f>Q127*H127</f>
        <v>0</v>
      </c>
      <c r="S127" s="191">
        <v>0</v>
      </c>
      <c r="T127" s="192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62" t="s">
        <v>89</v>
      </c>
      <c r="AT127" s="162" t="s">
        <v>131</v>
      </c>
      <c r="AU127" s="162" t="s">
        <v>74</v>
      </c>
      <c r="AY127" s="17" t="s">
        <v>133</v>
      </c>
      <c r="BE127" s="163">
        <f>IF(N127="základní",J127,0)</f>
        <v>0</v>
      </c>
      <c r="BF127" s="163">
        <f>IF(N127="snížená",J127,0)</f>
        <v>0</v>
      </c>
      <c r="BG127" s="163">
        <f>IF(N127="zákl. přenesená",J127,0)</f>
        <v>0</v>
      </c>
      <c r="BH127" s="163">
        <f>IF(N127="sníž. přenesená",J127,0)</f>
        <v>0</v>
      </c>
      <c r="BI127" s="163">
        <f>IF(N127="nulová",J127,0)</f>
        <v>0</v>
      </c>
      <c r="BJ127" s="17" t="s">
        <v>79</v>
      </c>
      <c r="BK127" s="163">
        <f>ROUND(I127*H127,2)</f>
        <v>0</v>
      </c>
      <c r="BL127" s="17" t="s">
        <v>89</v>
      </c>
      <c r="BM127" s="162" t="s">
        <v>809</v>
      </c>
    </row>
    <row r="128" spans="1:65" s="2" customFormat="1" ht="6.9" customHeight="1">
      <c r="A128" s="32"/>
      <c r="B128" s="47"/>
      <c r="C128" s="48"/>
      <c r="D128" s="48"/>
      <c r="E128" s="48"/>
      <c r="F128" s="48"/>
      <c r="G128" s="48"/>
      <c r="H128" s="48"/>
      <c r="I128" s="122"/>
      <c r="J128" s="48"/>
      <c r="K128" s="48"/>
      <c r="L128" s="33"/>
      <c r="M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</sheetData>
  <autoFilter ref="C125:K127"/>
  <mergeCells count="14">
    <mergeCell ref="D104:F104"/>
    <mergeCell ref="E116:H116"/>
    <mergeCell ref="E118:H118"/>
    <mergeCell ref="L2:V2"/>
    <mergeCell ref="E87:H87"/>
    <mergeCell ref="D100:F100"/>
    <mergeCell ref="D101:F101"/>
    <mergeCell ref="D102:F102"/>
    <mergeCell ref="D103:F103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3"/>
  <sheetViews>
    <sheetView showGridLines="0" workbookViewId="0">
      <selection activeCell="L157" sqref="L157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93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93"/>
      <c r="L2" s="267" t="s">
        <v>5</v>
      </c>
      <c r="M2" s="252"/>
      <c r="N2" s="252"/>
      <c r="O2" s="252"/>
      <c r="P2" s="252"/>
      <c r="Q2" s="252"/>
      <c r="R2" s="252"/>
      <c r="S2" s="252"/>
      <c r="T2" s="252"/>
      <c r="U2" s="252"/>
      <c r="V2" s="252"/>
      <c r="AT2" s="17" t="s">
        <v>97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94"/>
      <c r="J3" s="19"/>
      <c r="K3" s="19"/>
      <c r="L3" s="20"/>
      <c r="AT3" s="17" t="s">
        <v>83</v>
      </c>
    </row>
    <row r="4" spans="1:46" s="1" customFormat="1" ht="24.9" customHeight="1">
      <c r="B4" s="20"/>
      <c r="D4" s="21" t="s">
        <v>98</v>
      </c>
      <c r="I4" s="93"/>
      <c r="L4" s="20"/>
      <c r="M4" s="95" t="s">
        <v>10</v>
      </c>
      <c r="AT4" s="17" t="s">
        <v>3</v>
      </c>
    </row>
    <row r="5" spans="1:46" s="1" customFormat="1" ht="6.9" customHeight="1">
      <c r="B5" s="20"/>
      <c r="I5" s="93"/>
      <c r="L5" s="20"/>
    </row>
    <row r="6" spans="1:46" s="1" customFormat="1" ht="12" customHeight="1">
      <c r="B6" s="20"/>
      <c r="D6" s="27" t="s">
        <v>15</v>
      </c>
      <c r="I6" s="93"/>
      <c r="L6" s="20"/>
    </row>
    <row r="7" spans="1:46" s="1" customFormat="1" ht="16.5" customHeight="1">
      <c r="B7" s="20"/>
      <c r="E7" s="268" t="str">
        <f>'Rekapitulace stavby'!K6</f>
        <v>Regenerace sídliště Muglinov-10.etapa-ul.Vdovská</v>
      </c>
      <c r="F7" s="269"/>
      <c r="G7" s="269"/>
      <c r="H7" s="269"/>
      <c r="I7" s="93"/>
      <c r="L7" s="20"/>
    </row>
    <row r="8" spans="1:46" s="2" customFormat="1" ht="12" customHeight="1">
      <c r="A8" s="32"/>
      <c r="B8" s="33"/>
      <c r="C8" s="32"/>
      <c r="D8" s="27" t="s">
        <v>99</v>
      </c>
      <c r="E8" s="32"/>
      <c r="F8" s="32"/>
      <c r="G8" s="32"/>
      <c r="H8" s="32"/>
      <c r="I8" s="96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9" t="s">
        <v>810</v>
      </c>
      <c r="F9" s="270"/>
      <c r="G9" s="270"/>
      <c r="H9" s="270"/>
      <c r="I9" s="96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3"/>
      <c r="C10" s="32"/>
      <c r="D10" s="32"/>
      <c r="E10" s="32"/>
      <c r="F10" s="32"/>
      <c r="G10" s="32"/>
      <c r="H10" s="32"/>
      <c r="I10" s="96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97" t="s">
        <v>18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19</v>
      </c>
      <c r="E12" s="32"/>
      <c r="F12" s="25" t="s">
        <v>20</v>
      </c>
      <c r="G12" s="32"/>
      <c r="H12" s="32"/>
      <c r="I12" s="97" t="s">
        <v>21</v>
      </c>
      <c r="J12" s="55" t="str">
        <f>'Rekapitulace stavby'!AN8</f>
        <v>15. 6. 2020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96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97" t="s">
        <v>24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25</v>
      </c>
      <c r="F15" s="32"/>
      <c r="G15" s="32"/>
      <c r="H15" s="32"/>
      <c r="I15" s="97" t="s">
        <v>26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96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7" t="s">
        <v>24</v>
      </c>
      <c r="J17" s="28">
        <f>'Rekapitulace stavby'!AN13</f>
        <v>0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71" t="str">
        <f>'Rekapitulace stavby'!E14</f>
        <v>Ing.Martin Krejčí</v>
      </c>
      <c r="F18" s="251"/>
      <c r="G18" s="251"/>
      <c r="H18" s="251"/>
      <c r="I18" s="97" t="s">
        <v>26</v>
      </c>
      <c r="J18" s="28">
        <f>'Rekapitulace stavby'!AN14</f>
        <v>0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96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28</v>
      </c>
      <c r="E20" s="32"/>
      <c r="F20" s="32"/>
      <c r="G20" s="32"/>
      <c r="H20" s="32"/>
      <c r="I20" s="97" t="s">
        <v>24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29</v>
      </c>
      <c r="F21" s="32"/>
      <c r="G21" s="32"/>
      <c r="H21" s="32"/>
      <c r="I21" s="97" t="s">
        <v>26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96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31</v>
      </c>
      <c r="E23" s="32"/>
      <c r="F23" s="32"/>
      <c r="G23" s="32"/>
      <c r="H23" s="32"/>
      <c r="I23" s="97" t="s">
        <v>24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32</v>
      </c>
      <c r="F24" s="32"/>
      <c r="G24" s="32"/>
      <c r="H24" s="32"/>
      <c r="I24" s="97" t="s">
        <v>26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96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33</v>
      </c>
      <c r="E26" s="32"/>
      <c r="F26" s="32"/>
      <c r="G26" s="32"/>
      <c r="H26" s="32"/>
      <c r="I26" s="96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8"/>
      <c r="B27" s="99"/>
      <c r="C27" s="98"/>
      <c r="D27" s="98"/>
      <c r="E27" s="256" t="s">
        <v>1</v>
      </c>
      <c r="F27" s="256"/>
      <c r="G27" s="256"/>
      <c r="H27" s="256"/>
      <c r="I27" s="100"/>
      <c r="J27" s="98"/>
      <c r="K27" s="98"/>
      <c r="L27" s="101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96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102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" customHeight="1">
      <c r="A30" s="32"/>
      <c r="B30" s="33"/>
      <c r="C30" s="32"/>
      <c r="D30" s="25" t="s">
        <v>101</v>
      </c>
      <c r="E30" s="32"/>
      <c r="F30" s="32"/>
      <c r="G30" s="32"/>
      <c r="H30" s="32"/>
      <c r="I30" s="96"/>
      <c r="J30" s="103">
        <f>J96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" customHeight="1">
      <c r="A31" s="32"/>
      <c r="B31" s="33"/>
      <c r="C31" s="32"/>
      <c r="D31" s="104" t="s">
        <v>102</v>
      </c>
      <c r="E31" s="32"/>
      <c r="F31" s="32"/>
      <c r="G31" s="32"/>
      <c r="H31" s="32"/>
      <c r="I31" s="96"/>
      <c r="J31" s="103">
        <f>J104</f>
        <v>0</v>
      </c>
      <c r="K31" s="32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105" t="s">
        <v>34</v>
      </c>
      <c r="E32" s="32"/>
      <c r="F32" s="32"/>
      <c r="G32" s="32"/>
      <c r="H32" s="32"/>
      <c r="I32" s="96"/>
      <c r="J32" s="71">
        <f>ROUND(J30 + J31,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" customHeight="1">
      <c r="A33" s="32"/>
      <c r="B33" s="33"/>
      <c r="C33" s="32"/>
      <c r="D33" s="66"/>
      <c r="E33" s="66"/>
      <c r="F33" s="66"/>
      <c r="G33" s="66"/>
      <c r="H33" s="66"/>
      <c r="I33" s="102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32"/>
      <c r="F34" s="36" t="s">
        <v>36</v>
      </c>
      <c r="G34" s="32"/>
      <c r="H34" s="32"/>
      <c r="I34" s="106" t="s">
        <v>35</v>
      </c>
      <c r="J34" s="36" t="s">
        <v>37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customHeight="1">
      <c r="A35" s="32"/>
      <c r="B35" s="33"/>
      <c r="C35" s="32"/>
      <c r="D35" s="107" t="s">
        <v>38</v>
      </c>
      <c r="E35" s="27" t="s">
        <v>39</v>
      </c>
      <c r="F35" s="108">
        <f>ROUND((SUM(BE104:BE111) + SUM(BE131:BE152)),  2)</f>
        <v>0</v>
      </c>
      <c r="G35" s="32"/>
      <c r="H35" s="32"/>
      <c r="I35" s="109">
        <v>0.21</v>
      </c>
      <c r="J35" s="108">
        <f>ROUND(((SUM(BE104:BE111) + SUM(BE131:BE152))*I35),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customHeight="1">
      <c r="A36" s="32"/>
      <c r="B36" s="33"/>
      <c r="C36" s="32"/>
      <c r="D36" s="32"/>
      <c r="E36" s="27" t="s">
        <v>40</v>
      </c>
      <c r="F36" s="108">
        <f>ROUND((SUM(BF104:BF111) + SUM(BF131:BF152)),  2)</f>
        <v>0</v>
      </c>
      <c r="G36" s="32"/>
      <c r="H36" s="32"/>
      <c r="I36" s="109">
        <v>0.15</v>
      </c>
      <c r="J36" s="108">
        <f>ROUND(((SUM(BF104:BF111) + SUM(BF131:BF152))*I36),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41</v>
      </c>
      <c r="F37" s="108">
        <f>ROUND((SUM(BG104:BG111) + SUM(BG131:BG152)),  2)</f>
        <v>0</v>
      </c>
      <c r="G37" s="32"/>
      <c r="H37" s="32"/>
      <c r="I37" s="109">
        <v>0.21</v>
      </c>
      <c r="J37" s="108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" hidden="1" customHeight="1">
      <c r="A38" s="32"/>
      <c r="B38" s="33"/>
      <c r="C38" s="32"/>
      <c r="D38" s="32"/>
      <c r="E38" s="27" t="s">
        <v>42</v>
      </c>
      <c r="F38" s="108">
        <f>ROUND((SUM(BH104:BH111) + SUM(BH131:BH152)),  2)</f>
        <v>0</v>
      </c>
      <c r="G38" s="32"/>
      <c r="H38" s="32"/>
      <c r="I38" s="109">
        <v>0.15</v>
      </c>
      <c r="J38" s="108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" hidden="1" customHeight="1">
      <c r="A39" s="32"/>
      <c r="B39" s="33"/>
      <c r="C39" s="32"/>
      <c r="D39" s="32"/>
      <c r="E39" s="27" t="s">
        <v>43</v>
      </c>
      <c r="F39" s="108">
        <f>ROUND((SUM(BI104:BI111) + SUM(BI131:BI152)),  2)</f>
        <v>0</v>
      </c>
      <c r="G39" s="32"/>
      <c r="H39" s="32"/>
      <c r="I39" s="109">
        <v>0</v>
      </c>
      <c r="J39" s="108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" customHeight="1">
      <c r="A40" s="32"/>
      <c r="B40" s="33"/>
      <c r="C40" s="32"/>
      <c r="D40" s="32"/>
      <c r="E40" s="32"/>
      <c r="F40" s="32"/>
      <c r="G40" s="32"/>
      <c r="H40" s="32"/>
      <c r="I40" s="96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10"/>
      <c r="D41" s="111" t="s">
        <v>44</v>
      </c>
      <c r="E41" s="60"/>
      <c r="F41" s="60"/>
      <c r="G41" s="112" t="s">
        <v>45</v>
      </c>
      <c r="H41" s="113" t="s">
        <v>46</v>
      </c>
      <c r="I41" s="114"/>
      <c r="J41" s="115">
        <f>SUM(J32:J39)</f>
        <v>0</v>
      </c>
      <c r="K41" s="116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" customHeight="1">
      <c r="A42" s="32"/>
      <c r="B42" s="33"/>
      <c r="C42" s="32"/>
      <c r="D42" s="32"/>
      <c r="E42" s="32"/>
      <c r="F42" s="32"/>
      <c r="G42" s="32"/>
      <c r="H42" s="32"/>
      <c r="I42" s="96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" customHeight="1">
      <c r="B43" s="20"/>
      <c r="I43" s="93"/>
      <c r="L43" s="20"/>
    </row>
    <row r="44" spans="1:31" s="1" customFormat="1" ht="14.4" customHeight="1">
      <c r="B44" s="20"/>
      <c r="I44" s="93"/>
      <c r="L44" s="20"/>
    </row>
    <row r="45" spans="1:31" s="1" customFormat="1" ht="14.4" customHeight="1">
      <c r="B45" s="20"/>
      <c r="I45" s="93"/>
      <c r="L45" s="20"/>
    </row>
    <row r="46" spans="1:31" s="1" customFormat="1" ht="14.4" customHeight="1">
      <c r="B46" s="20"/>
      <c r="I46" s="93"/>
      <c r="L46" s="20"/>
    </row>
    <row r="47" spans="1:31" s="1" customFormat="1" ht="14.4" customHeight="1">
      <c r="B47" s="20"/>
      <c r="I47" s="93"/>
      <c r="L47" s="20"/>
    </row>
    <row r="48" spans="1:31" s="1" customFormat="1" ht="14.4" customHeight="1">
      <c r="B48" s="20"/>
      <c r="I48" s="93"/>
      <c r="L48" s="20"/>
    </row>
    <row r="49" spans="1:31" s="1" customFormat="1" ht="14.4" customHeight="1">
      <c r="B49" s="20"/>
      <c r="I49" s="93"/>
      <c r="L49" s="20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117"/>
      <c r="J50" s="44"/>
      <c r="K50" s="44"/>
      <c r="L50" s="42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2"/>
      <c r="B61" s="33"/>
      <c r="C61" s="32"/>
      <c r="D61" s="45" t="s">
        <v>49</v>
      </c>
      <c r="E61" s="35"/>
      <c r="F61" s="118" t="s">
        <v>50</v>
      </c>
      <c r="G61" s="45" t="s">
        <v>49</v>
      </c>
      <c r="H61" s="35"/>
      <c r="I61" s="119"/>
      <c r="J61" s="120" t="s">
        <v>50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2"/>
      <c r="B65" s="33"/>
      <c r="C65" s="32"/>
      <c r="D65" s="43" t="s">
        <v>51</v>
      </c>
      <c r="E65" s="46"/>
      <c r="F65" s="46"/>
      <c r="G65" s="43" t="s">
        <v>52</v>
      </c>
      <c r="H65" s="46"/>
      <c r="I65" s="121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2"/>
      <c r="B76" s="33"/>
      <c r="C76" s="32"/>
      <c r="D76" s="45" t="s">
        <v>49</v>
      </c>
      <c r="E76" s="35"/>
      <c r="F76" s="118" t="s">
        <v>50</v>
      </c>
      <c r="G76" s="45" t="s">
        <v>49</v>
      </c>
      <c r="H76" s="35"/>
      <c r="I76" s="119"/>
      <c r="J76" s="120" t="s">
        <v>50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122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123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103</v>
      </c>
      <c r="D82" s="32"/>
      <c r="E82" s="32"/>
      <c r="F82" s="32"/>
      <c r="G82" s="32"/>
      <c r="H82" s="32"/>
      <c r="I82" s="96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96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15</v>
      </c>
      <c r="D84" s="32"/>
      <c r="E84" s="32"/>
      <c r="F84" s="32"/>
      <c r="G84" s="32"/>
      <c r="H84" s="32"/>
      <c r="I84" s="96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68" t="str">
        <f>E7</f>
        <v>Regenerace sídliště Muglinov-10.etapa-ul.Vdovská</v>
      </c>
      <c r="F85" s="269"/>
      <c r="G85" s="269"/>
      <c r="H85" s="269"/>
      <c r="I85" s="96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99</v>
      </c>
      <c r="D86" s="32"/>
      <c r="E86" s="32"/>
      <c r="F86" s="32"/>
      <c r="G86" s="32"/>
      <c r="H86" s="32"/>
      <c r="I86" s="96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9" t="str">
        <f>E9</f>
        <v>6 - SO 09 Ostatní vybavení</v>
      </c>
      <c r="F87" s="270"/>
      <c r="G87" s="270"/>
      <c r="H87" s="270"/>
      <c r="I87" s="96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96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19</v>
      </c>
      <c r="D89" s="32"/>
      <c r="E89" s="32"/>
      <c r="F89" s="25" t="str">
        <f>F12</f>
        <v xml:space="preserve"> </v>
      </c>
      <c r="G89" s="32"/>
      <c r="H89" s="32"/>
      <c r="I89" s="97" t="s">
        <v>21</v>
      </c>
      <c r="J89" s="55" t="str">
        <f>IF(J12="","",J12)</f>
        <v>15. 6. 2020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96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40.049999999999997" customHeight="1">
      <c r="A91" s="32"/>
      <c r="B91" s="33"/>
      <c r="C91" s="27" t="s">
        <v>23</v>
      </c>
      <c r="D91" s="32"/>
      <c r="E91" s="32"/>
      <c r="F91" s="25" t="str">
        <f>E15</f>
        <v>Statutární město Ostrava,MOb Slezská Ostrava</v>
      </c>
      <c r="G91" s="32"/>
      <c r="H91" s="32"/>
      <c r="I91" s="97" t="s">
        <v>28</v>
      </c>
      <c r="J91" s="30" t="str">
        <f>E21</f>
        <v>HaskoningDHV Czech Republic,spol.s.r.o.,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27</v>
      </c>
      <c r="D92" s="32"/>
      <c r="E92" s="32"/>
      <c r="F92" s="25" t="str">
        <f>IF(E18="","",E18)</f>
        <v>Ing.Martin Krejčí</v>
      </c>
      <c r="G92" s="32"/>
      <c r="H92" s="32"/>
      <c r="I92" s="97" t="s">
        <v>31</v>
      </c>
      <c r="J92" s="30" t="str">
        <f>E24</f>
        <v>Pflegrová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6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24" t="s">
        <v>104</v>
      </c>
      <c r="D94" s="110"/>
      <c r="E94" s="110"/>
      <c r="F94" s="110"/>
      <c r="G94" s="110"/>
      <c r="H94" s="110"/>
      <c r="I94" s="125"/>
      <c r="J94" s="126" t="s">
        <v>105</v>
      </c>
      <c r="K94" s="110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6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27" t="s">
        <v>106</v>
      </c>
      <c r="D96" s="32"/>
      <c r="E96" s="32"/>
      <c r="F96" s="32"/>
      <c r="G96" s="32"/>
      <c r="H96" s="32"/>
      <c r="I96" s="96"/>
      <c r="J96" s="71">
        <f>J131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107</v>
      </c>
    </row>
    <row r="97" spans="1:65" s="13" customFormat="1" ht="24.9" customHeight="1">
      <c r="B97" s="193"/>
      <c r="D97" s="194" t="s">
        <v>177</v>
      </c>
      <c r="E97" s="195"/>
      <c r="F97" s="195"/>
      <c r="G97" s="195"/>
      <c r="H97" s="195"/>
      <c r="I97" s="196"/>
      <c r="J97" s="197">
        <f>J132</f>
        <v>0</v>
      </c>
      <c r="L97" s="193"/>
    </row>
    <row r="98" spans="1:65" s="14" customFormat="1" ht="19.95" customHeight="1">
      <c r="B98" s="198"/>
      <c r="D98" s="199" t="s">
        <v>178</v>
      </c>
      <c r="E98" s="200"/>
      <c r="F98" s="200"/>
      <c r="G98" s="200"/>
      <c r="H98" s="200"/>
      <c r="I98" s="201"/>
      <c r="J98" s="202">
        <f>J133</f>
        <v>0</v>
      </c>
      <c r="L98" s="198"/>
    </row>
    <row r="99" spans="1:65" s="14" customFormat="1" ht="19.95" customHeight="1">
      <c r="B99" s="198"/>
      <c r="D99" s="199" t="s">
        <v>267</v>
      </c>
      <c r="E99" s="200"/>
      <c r="F99" s="200"/>
      <c r="G99" s="200"/>
      <c r="H99" s="200"/>
      <c r="I99" s="201"/>
      <c r="J99" s="202">
        <f>J143</f>
        <v>0</v>
      </c>
      <c r="L99" s="198"/>
    </row>
    <row r="100" spans="1:65" s="14" customFormat="1" ht="19.95" customHeight="1">
      <c r="B100" s="198"/>
      <c r="D100" s="199" t="s">
        <v>272</v>
      </c>
      <c r="E100" s="200"/>
      <c r="F100" s="200"/>
      <c r="G100" s="200"/>
      <c r="H100" s="200"/>
      <c r="I100" s="201"/>
      <c r="J100" s="202">
        <f>J148</f>
        <v>0</v>
      </c>
      <c r="L100" s="198"/>
    </row>
    <row r="101" spans="1:65" s="14" customFormat="1" ht="19.95" customHeight="1">
      <c r="B101" s="198"/>
      <c r="D101" s="199" t="s">
        <v>273</v>
      </c>
      <c r="E101" s="200"/>
      <c r="F101" s="200"/>
      <c r="G101" s="200"/>
      <c r="H101" s="200"/>
      <c r="I101" s="201"/>
      <c r="J101" s="202">
        <f>J151</f>
        <v>0</v>
      </c>
      <c r="L101" s="198"/>
    </row>
    <row r="102" spans="1:65" s="2" customFormat="1" ht="21.75" customHeight="1">
      <c r="A102" s="32"/>
      <c r="B102" s="33"/>
      <c r="C102" s="32"/>
      <c r="D102" s="32"/>
      <c r="E102" s="32"/>
      <c r="F102" s="32"/>
      <c r="G102" s="32"/>
      <c r="H102" s="32"/>
      <c r="I102" s="96"/>
      <c r="J102" s="32"/>
      <c r="K102" s="32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65" s="2" customFormat="1" ht="6.9" customHeight="1">
      <c r="A103" s="32"/>
      <c r="B103" s="33"/>
      <c r="C103" s="32"/>
      <c r="D103" s="32"/>
      <c r="E103" s="32"/>
      <c r="F103" s="32"/>
      <c r="G103" s="32"/>
      <c r="H103" s="32"/>
      <c r="I103" s="96"/>
      <c r="J103" s="32"/>
      <c r="K103" s="32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65" s="2" customFormat="1" ht="29.25" customHeight="1">
      <c r="A104" s="32"/>
      <c r="B104" s="33"/>
      <c r="C104" s="127" t="s">
        <v>108</v>
      </c>
      <c r="D104" s="32"/>
      <c r="E104" s="32"/>
      <c r="F104" s="32"/>
      <c r="G104" s="32"/>
      <c r="H104" s="32"/>
      <c r="I104" s="96"/>
      <c r="J104" s="128">
        <f>ROUND(J105 + J106 + J107 + J108 + J109 + J110,2)</f>
        <v>0</v>
      </c>
      <c r="K104" s="32"/>
      <c r="L104" s="42"/>
      <c r="N104" s="129" t="s">
        <v>38</v>
      </c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65" s="2" customFormat="1" ht="18" customHeight="1">
      <c r="A105" s="32"/>
      <c r="B105" s="130"/>
      <c r="C105" s="96"/>
      <c r="D105" s="272" t="s">
        <v>109</v>
      </c>
      <c r="E105" s="273"/>
      <c r="F105" s="273"/>
      <c r="G105" s="96"/>
      <c r="H105" s="96"/>
      <c r="I105" s="96"/>
      <c r="J105" s="132">
        <v>0</v>
      </c>
      <c r="K105" s="96"/>
      <c r="L105" s="133"/>
      <c r="M105" s="134"/>
      <c r="N105" s="135" t="s">
        <v>39</v>
      </c>
      <c r="O105" s="134"/>
      <c r="P105" s="134"/>
      <c r="Q105" s="134"/>
      <c r="R105" s="134"/>
      <c r="S105" s="96"/>
      <c r="T105" s="96"/>
      <c r="U105" s="96"/>
      <c r="V105" s="96"/>
      <c r="W105" s="96"/>
      <c r="X105" s="96"/>
      <c r="Y105" s="96"/>
      <c r="Z105" s="96"/>
      <c r="AA105" s="96"/>
      <c r="AB105" s="96"/>
      <c r="AC105" s="96"/>
      <c r="AD105" s="96"/>
      <c r="AE105" s="96"/>
      <c r="AF105" s="134"/>
      <c r="AG105" s="134"/>
      <c r="AH105" s="134"/>
      <c r="AI105" s="134"/>
      <c r="AJ105" s="134"/>
      <c r="AK105" s="134"/>
      <c r="AL105" s="134"/>
      <c r="AM105" s="134"/>
      <c r="AN105" s="134"/>
      <c r="AO105" s="134"/>
      <c r="AP105" s="134"/>
      <c r="AQ105" s="134"/>
      <c r="AR105" s="134"/>
      <c r="AS105" s="134"/>
      <c r="AT105" s="134"/>
      <c r="AU105" s="134"/>
      <c r="AV105" s="134"/>
      <c r="AW105" s="134"/>
      <c r="AX105" s="134"/>
      <c r="AY105" s="136" t="s">
        <v>110</v>
      </c>
      <c r="AZ105" s="134"/>
      <c r="BA105" s="134"/>
      <c r="BB105" s="134"/>
      <c r="BC105" s="134"/>
      <c r="BD105" s="134"/>
      <c r="BE105" s="137">
        <f t="shared" ref="BE105:BE110" si="0">IF(N105="základní",J105,0)</f>
        <v>0</v>
      </c>
      <c r="BF105" s="137">
        <f t="shared" ref="BF105:BF110" si="1">IF(N105="snížená",J105,0)</f>
        <v>0</v>
      </c>
      <c r="BG105" s="137">
        <f t="shared" ref="BG105:BG110" si="2">IF(N105="zákl. přenesená",J105,0)</f>
        <v>0</v>
      </c>
      <c r="BH105" s="137">
        <f t="shared" ref="BH105:BH110" si="3">IF(N105="sníž. přenesená",J105,0)</f>
        <v>0</v>
      </c>
      <c r="BI105" s="137">
        <f t="shared" ref="BI105:BI110" si="4">IF(N105="nulová",J105,0)</f>
        <v>0</v>
      </c>
      <c r="BJ105" s="136" t="s">
        <v>79</v>
      </c>
      <c r="BK105" s="134"/>
      <c r="BL105" s="134"/>
      <c r="BM105" s="134"/>
    </row>
    <row r="106" spans="1:65" s="2" customFormat="1" ht="18" customHeight="1">
      <c r="A106" s="32"/>
      <c r="B106" s="130"/>
      <c r="C106" s="96"/>
      <c r="D106" s="272" t="s">
        <v>111</v>
      </c>
      <c r="E106" s="273"/>
      <c r="F106" s="273"/>
      <c r="G106" s="96"/>
      <c r="H106" s="96"/>
      <c r="I106" s="96"/>
      <c r="J106" s="132">
        <v>0</v>
      </c>
      <c r="K106" s="96"/>
      <c r="L106" s="133"/>
      <c r="M106" s="134"/>
      <c r="N106" s="135" t="s">
        <v>39</v>
      </c>
      <c r="O106" s="134"/>
      <c r="P106" s="134"/>
      <c r="Q106" s="134"/>
      <c r="R106" s="134"/>
      <c r="S106" s="96"/>
      <c r="T106" s="96"/>
      <c r="U106" s="96"/>
      <c r="V106" s="96"/>
      <c r="W106" s="96"/>
      <c r="X106" s="96"/>
      <c r="Y106" s="96"/>
      <c r="Z106" s="96"/>
      <c r="AA106" s="96"/>
      <c r="AB106" s="96"/>
      <c r="AC106" s="96"/>
      <c r="AD106" s="96"/>
      <c r="AE106" s="96"/>
      <c r="AF106" s="134"/>
      <c r="AG106" s="134"/>
      <c r="AH106" s="134"/>
      <c r="AI106" s="134"/>
      <c r="AJ106" s="134"/>
      <c r="AK106" s="134"/>
      <c r="AL106" s="134"/>
      <c r="AM106" s="134"/>
      <c r="AN106" s="134"/>
      <c r="AO106" s="134"/>
      <c r="AP106" s="134"/>
      <c r="AQ106" s="134"/>
      <c r="AR106" s="134"/>
      <c r="AS106" s="134"/>
      <c r="AT106" s="134"/>
      <c r="AU106" s="134"/>
      <c r="AV106" s="134"/>
      <c r="AW106" s="134"/>
      <c r="AX106" s="134"/>
      <c r="AY106" s="136" t="s">
        <v>110</v>
      </c>
      <c r="AZ106" s="134"/>
      <c r="BA106" s="134"/>
      <c r="BB106" s="134"/>
      <c r="BC106" s="134"/>
      <c r="BD106" s="134"/>
      <c r="BE106" s="137">
        <f t="shared" si="0"/>
        <v>0</v>
      </c>
      <c r="BF106" s="137">
        <f t="shared" si="1"/>
        <v>0</v>
      </c>
      <c r="BG106" s="137">
        <f t="shared" si="2"/>
        <v>0</v>
      </c>
      <c r="BH106" s="137">
        <f t="shared" si="3"/>
        <v>0</v>
      </c>
      <c r="BI106" s="137">
        <f t="shared" si="4"/>
        <v>0</v>
      </c>
      <c r="BJ106" s="136" t="s">
        <v>79</v>
      </c>
      <c r="BK106" s="134"/>
      <c r="BL106" s="134"/>
      <c r="BM106" s="134"/>
    </row>
    <row r="107" spans="1:65" s="2" customFormat="1" ht="18" customHeight="1">
      <c r="A107" s="32"/>
      <c r="B107" s="130"/>
      <c r="C107" s="96"/>
      <c r="D107" s="272" t="s">
        <v>112</v>
      </c>
      <c r="E107" s="273"/>
      <c r="F107" s="273"/>
      <c r="G107" s="96"/>
      <c r="H107" s="96"/>
      <c r="I107" s="96"/>
      <c r="J107" s="132">
        <v>0</v>
      </c>
      <c r="K107" s="96"/>
      <c r="L107" s="133"/>
      <c r="M107" s="134"/>
      <c r="N107" s="135" t="s">
        <v>39</v>
      </c>
      <c r="O107" s="134"/>
      <c r="P107" s="134"/>
      <c r="Q107" s="134"/>
      <c r="R107" s="134"/>
      <c r="S107" s="96"/>
      <c r="T107" s="96"/>
      <c r="U107" s="96"/>
      <c r="V107" s="96"/>
      <c r="W107" s="96"/>
      <c r="X107" s="96"/>
      <c r="Y107" s="96"/>
      <c r="Z107" s="96"/>
      <c r="AA107" s="96"/>
      <c r="AB107" s="96"/>
      <c r="AC107" s="96"/>
      <c r="AD107" s="96"/>
      <c r="AE107" s="96"/>
      <c r="AF107" s="134"/>
      <c r="AG107" s="134"/>
      <c r="AH107" s="134"/>
      <c r="AI107" s="134"/>
      <c r="AJ107" s="134"/>
      <c r="AK107" s="134"/>
      <c r="AL107" s="134"/>
      <c r="AM107" s="134"/>
      <c r="AN107" s="134"/>
      <c r="AO107" s="134"/>
      <c r="AP107" s="134"/>
      <c r="AQ107" s="134"/>
      <c r="AR107" s="134"/>
      <c r="AS107" s="134"/>
      <c r="AT107" s="134"/>
      <c r="AU107" s="134"/>
      <c r="AV107" s="134"/>
      <c r="AW107" s="134"/>
      <c r="AX107" s="134"/>
      <c r="AY107" s="136" t="s">
        <v>110</v>
      </c>
      <c r="AZ107" s="134"/>
      <c r="BA107" s="134"/>
      <c r="BB107" s="134"/>
      <c r="BC107" s="134"/>
      <c r="BD107" s="134"/>
      <c r="BE107" s="137">
        <f t="shared" si="0"/>
        <v>0</v>
      </c>
      <c r="BF107" s="137">
        <f t="shared" si="1"/>
        <v>0</v>
      </c>
      <c r="BG107" s="137">
        <f t="shared" si="2"/>
        <v>0</v>
      </c>
      <c r="BH107" s="137">
        <f t="shared" si="3"/>
        <v>0</v>
      </c>
      <c r="BI107" s="137">
        <f t="shared" si="4"/>
        <v>0</v>
      </c>
      <c r="BJ107" s="136" t="s">
        <v>79</v>
      </c>
      <c r="BK107" s="134"/>
      <c r="BL107" s="134"/>
      <c r="BM107" s="134"/>
    </row>
    <row r="108" spans="1:65" s="2" customFormat="1" ht="18" customHeight="1">
      <c r="A108" s="32"/>
      <c r="B108" s="130"/>
      <c r="C108" s="96"/>
      <c r="D108" s="272" t="s">
        <v>113</v>
      </c>
      <c r="E108" s="273"/>
      <c r="F108" s="273"/>
      <c r="G108" s="96"/>
      <c r="H108" s="96"/>
      <c r="I108" s="96"/>
      <c r="J108" s="132">
        <v>0</v>
      </c>
      <c r="K108" s="96"/>
      <c r="L108" s="133"/>
      <c r="M108" s="134"/>
      <c r="N108" s="135" t="s">
        <v>39</v>
      </c>
      <c r="O108" s="134"/>
      <c r="P108" s="134"/>
      <c r="Q108" s="134"/>
      <c r="R108" s="134"/>
      <c r="S108" s="96"/>
      <c r="T108" s="96"/>
      <c r="U108" s="96"/>
      <c r="V108" s="96"/>
      <c r="W108" s="96"/>
      <c r="X108" s="96"/>
      <c r="Y108" s="96"/>
      <c r="Z108" s="96"/>
      <c r="AA108" s="96"/>
      <c r="AB108" s="96"/>
      <c r="AC108" s="96"/>
      <c r="AD108" s="96"/>
      <c r="AE108" s="96"/>
      <c r="AF108" s="134"/>
      <c r="AG108" s="134"/>
      <c r="AH108" s="134"/>
      <c r="AI108" s="134"/>
      <c r="AJ108" s="134"/>
      <c r="AK108" s="134"/>
      <c r="AL108" s="134"/>
      <c r="AM108" s="134"/>
      <c r="AN108" s="134"/>
      <c r="AO108" s="134"/>
      <c r="AP108" s="134"/>
      <c r="AQ108" s="134"/>
      <c r="AR108" s="134"/>
      <c r="AS108" s="134"/>
      <c r="AT108" s="134"/>
      <c r="AU108" s="134"/>
      <c r="AV108" s="134"/>
      <c r="AW108" s="134"/>
      <c r="AX108" s="134"/>
      <c r="AY108" s="136" t="s">
        <v>110</v>
      </c>
      <c r="AZ108" s="134"/>
      <c r="BA108" s="134"/>
      <c r="BB108" s="134"/>
      <c r="BC108" s="134"/>
      <c r="BD108" s="134"/>
      <c r="BE108" s="137">
        <f t="shared" si="0"/>
        <v>0</v>
      </c>
      <c r="BF108" s="137">
        <f t="shared" si="1"/>
        <v>0</v>
      </c>
      <c r="BG108" s="137">
        <f t="shared" si="2"/>
        <v>0</v>
      </c>
      <c r="BH108" s="137">
        <f t="shared" si="3"/>
        <v>0</v>
      </c>
      <c r="BI108" s="137">
        <f t="shared" si="4"/>
        <v>0</v>
      </c>
      <c r="BJ108" s="136" t="s">
        <v>79</v>
      </c>
      <c r="BK108" s="134"/>
      <c r="BL108" s="134"/>
      <c r="BM108" s="134"/>
    </row>
    <row r="109" spans="1:65" s="2" customFormat="1" ht="18" customHeight="1">
      <c r="A109" s="32"/>
      <c r="B109" s="130"/>
      <c r="C109" s="96"/>
      <c r="D109" s="272" t="s">
        <v>114</v>
      </c>
      <c r="E109" s="273"/>
      <c r="F109" s="273"/>
      <c r="G109" s="96"/>
      <c r="H109" s="96"/>
      <c r="I109" s="96"/>
      <c r="J109" s="132">
        <v>0</v>
      </c>
      <c r="K109" s="96"/>
      <c r="L109" s="133"/>
      <c r="M109" s="134"/>
      <c r="N109" s="135" t="s">
        <v>39</v>
      </c>
      <c r="O109" s="134"/>
      <c r="P109" s="134"/>
      <c r="Q109" s="134"/>
      <c r="R109" s="134"/>
      <c r="S109" s="96"/>
      <c r="T109" s="96"/>
      <c r="U109" s="96"/>
      <c r="V109" s="96"/>
      <c r="W109" s="96"/>
      <c r="X109" s="96"/>
      <c r="Y109" s="96"/>
      <c r="Z109" s="96"/>
      <c r="AA109" s="96"/>
      <c r="AB109" s="96"/>
      <c r="AC109" s="96"/>
      <c r="AD109" s="96"/>
      <c r="AE109" s="96"/>
      <c r="AF109" s="134"/>
      <c r="AG109" s="134"/>
      <c r="AH109" s="134"/>
      <c r="AI109" s="134"/>
      <c r="AJ109" s="134"/>
      <c r="AK109" s="134"/>
      <c r="AL109" s="134"/>
      <c r="AM109" s="134"/>
      <c r="AN109" s="134"/>
      <c r="AO109" s="134"/>
      <c r="AP109" s="134"/>
      <c r="AQ109" s="134"/>
      <c r="AR109" s="134"/>
      <c r="AS109" s="134"/>
      <c r="AT109" s="134"/>
      <c r="AU109" s="134"/>
      <c r="AV109" s="134"/>
      <c r="AW109" s="134"/>
      <c r="AX109" s="134"/>
      <c r="AY109" s="136" t="s">
        <v>110</v>
      </c>
      <c r="AZ109" s="134"/>
      <c r="BA109" s="134"/>
      <c r="BB109" s="134"/>
      <c r="BC109" s="134"/>
      <c r="BD109" s="134"/>
      <c r="BE109" s="137">
        <f t="shared" si="0"/>
        <v>0</v>
      </c>
      <c r="BF109" s="137">
        <f t="shared" si="1"/>
        <v>0</v>
      </c>
      <c r="BG109" s="137">
        <f t="shared" si="2"/>
        <v>0</v>
      </c>
      <c r="BH109" s="137">
        <f t="shared" si="3"/>
        <v>0</v>
      </c>
      <c r="BI109" s="137">
        <f t="shared" si="4"/>
        <v>0</v>
      </c>
      <c r="BJ109" s="136" t="s">
        <v>79</v>
      </c>
      <c r="BK109" s="134"/>
      <c r="BL109" s="134"/>
      <c r="BM109" s="134"/>
    </row>
    <row r="110" spans="1:65" s="2" customFormat="1" ht="18" customHeight="1">
      <c r="A110" s="32"/>
      <c r="B110" s="130"/>
      <c r="C110" s="96"/>
      <c r="D110" s="131" t="s">
        <v>115</v>
      </c>
      <c r="E110" s="96"/>
      <c r="F110" s="96"/>
      <c r="G110" s="96"/>
      <c r="H110" s="96"/>
      <c r="I110" s="96"/>
      <c r="J110" s="132">
        <f>ROUND(J30*T110,2)</f>
        <v>0</v>
      </c>
      <c r="K110" s="96"/>
      <c r="L110" s="133"/>
      <c r="M110" s="134"/>
      <c r="N110" s="135" t="s">
        <v>39</v>
      </c>
      <c r="O110" s="134"/>
      <c r="P110" s="134"/>
      <c r="Q110" s="134"/>
      <c r="R110" s="134"/>
      <c r="S110" s="96"/>
      <c r="T110" s="96"/>
      <c r="U110" s="96"/>
      <c r="V110" s="96"/>
      <c r="W110" s="96"/>
      <c r="X110" s="96"/>
      <c r="Y110" s="96"/>
      <c r="Z110" s="96"/>
      <c r="AA110" s="96"/>
      <c r="AB110" s="96"/>
      <c r="AC110" s="96"/>
      <c r="AD110" s="96"/>
      <c r="AE110" s="96"/>
      <c r="AF110" s="134"/>
      <c r="AG110" s="134"/>
      <c r="AH110" s="134"/>
      <c r="AI110" s="134"/>
      <c r="AJ110" s="134"/>
      <c r="AK110" s="134"/>
      <c r="AL110" s="134"/>
      <c r="AM110" s="134"/>
      <c r="AN110" s="134"/>
      <c r="AO110" s="134"/>
      <c r="AP110" s="134"/>
      <c r="AQ110" s="134"/>
      <c r="AR110" s="134"/>
      <c r="AS110" s="134"/>
      <c r="AT110" s="134"/>
      <c r="AU110" s="134"/>
      <c r="AV110" s="134"/>
      <c r="AW110" s="134"/>
      <c r="AX110" s="134"/>
      <c r="AY110" s="136" t="s">
        <v>116</v>
      </c>
      <c r="AZ110" s="134"/>
      <c r="BA110" s="134"/>
      <c r="BB110" s="134"/>
      <c r="BC110" s="134"/>
      <c r="BD110" s="134"/>
      <c r="BE110" s="137">
        <f t="shared" si="0"/>
        <v>0</v>
      </c>
      <c r="BF110" s="137">
        <f t="shared" si="1"/>
        <v>0</v>
      </c>
      <c r="BG110" s="137">
        <f t="shared" si="2"/>
        <v>0</v>
      </c>
      <c r="BH110" s="137">
        <f t="shared" si="3"/>
        <v>0</v>
      </c>
      <c r="BI110" s="137">
        <f t="shared" si="4"/>
        <v>0</v>
      </c>
      <c r="BJ110" s="136" t="s">
        <v>79</v>
      </c>
      <c r="BK110" s="134"/>
      <c r="BL110" s="134"/>
      <c r="BM110" s="134"/>
    </row>
    <row r="111" spans="1:65" s="2" customFormat="1" ht="10.199999999999999">
      <c r="A111" s="32"/>
      <c r="B111" s="33"/>
      <c r="C111" s="32"/>
      <c r="D111" s="32"/>
      <c r="E111" s="32"/>
      <c r="F111" s="32"/>
      <c r="G111" s="32"/>
      <c r="H111" s="32"/>
      <c r="I111" s="96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65" s="2" customFormat="1" ht="29.25" customHeight="1">
      <c r="A112" s="32"/>
      <c r="B112" s="33"/>
      <c r="C112" s="138" t="s">
        <v>117</v>
      </c>
      <c r="D112" s="110"/>
      <c r="E112" s="110"/>
      <c r="F112" s="110"/>
      <c r="G112" s="110"/>
      <c r="H112" s="110"/>
      <c r="I112" s="125"/>
      <c r="J112" s="139">
        <f>ROUND(J96+J104,2)</f>
        <v>0</v>
      </c>
      <c r="K112" s="110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31" s="2" customFormat="1" ht="6.9" customHeight="1">
      <c r="A113" s="32"/>
      <c r="B113" s="47"/>
      <c r="C113" s="48"/>
      <c r="D113" s="48"/>
      <c r="E113" s="48"/>
      <c r="F113" s="48"/>
      <c r="G113" s="48"/>
      <c r="H113" s="48"/>
      <c r="I113" s="122"/>
      <c r="J113" s="48"/>
      <c r="K113" s="48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7" spans="1:31" s="2" customFormat="1" ht="6.9" customHeight="1">
      <c r="A117" s="32"/>
      <c r="B117" s="49"/>
      <c r="C117" s="50"/>
      <c r="D117" s="50"/>
      <c r="E117" s="50"/>
      <c r="F117" s="50"/>
      <c r="G117" s="50"/>
      <c r="H117" s="50"/>
      <c r="I117" s="123"/>
      <c r="J117" s="50"/>
      <c r="K117" s="50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24.9" customHeight="1">
      <c r="A118" s="32"/>
      <c r="B118" s="33"/>
      <c r="C118" s="21" t="s">
        <v>118</v>
      </c>
      <c r="D118" s="32"/>
      <c r="E118" s="32"/>
      <c r="F118" s="32"/>
      <c r="G118" s="32"/>
      <c r="H118" s="32"/>
      <c r="I118" s="96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6.9" customHeight="1">
      <c r="A119" s="32"/>
      <c r="B119" s="33"/>
      <c r="C119" s="32"/>
      <c r="D119" s="32"/>
      <c r="E119" s="32"/>
      <c r="F119" s="32"/>
      <c r="G119" s="32"/>
      <c r="H119" s="32"/>
      <c r="I119" s="96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12" customHeight="1">
      <c r="A120" s="32"/>
      <c r="B120" s="33"/>
      <c r="C120" s="27" t="s">
        <v>15</v>
      </c>
      <c r="D120" s="32"/>
      <c r="E120" s="32"/>
      <c r="F120" s="32"/>
      <c r="G120" s="32"/>
      <c r="H120" s="32"/>
      <c r="I120" s="96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6.5" customHeight="1">
      <c r="A121" s="32"/>
      <c r="B121" s="33"/>
      <c r="C121" s="32"/>
      <c r="D121" s="32"/>
      <c r="E121" s="268" t="str">
        <f>E7</f>
        <v>Regenerace sídliště Muglinov-10.etapa-ul.Vdovská</v>
      </c>
      <c r="F121" s="269"/>
      <c r="G121" s="269"/>
      <c r="H121" s="269"/>
      <c r="I121" s="96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12" customHeight="1">
      <c r="A122" s="32"/>
      <c r="B122" s="33"/>
      <c r="C122" s="27" t="s">
        <v>99</v>
      </c>
      <c r="D122" s="32"/>
      <c r="E122" s="32"/>
      <c r="F122" s="32"/>
      <c r="G122" s="32"/>
      <c r="H122" s="32"/>
      <c r="I122" s="96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6.5" customHeight="1">
      <c r="A123" s="32"/>
      <c r="B123" s="33"/>
      <c r="C123" s="32"/>
      <c r="D123" s="32"/>
      <c r="E123" s="229" t="str">
        <f>E9</f>
        <v>6 - SO 09 Ostatní vybavení</v>
      </c>
      <c r="F123" s="270"/>
      <c r="G123" s="270"/>
      <c r="H123" s="270"/>
      <c r="I123" s="96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" customHeight="1">
      <c r="A124" s="32"/>
      <c r="B124" s="33"/>
      <c r="C124" s="32"/>
      <c r="D124" s="32"/>
      <c r="E124" s="32"/>
      <c r="F124" s="32"/>
      <c r="G124" s="32"/>
      <c r="H124" s="32"/>
      <c r="I124" s="96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12" customHeight="1">
      <c r="A125" s="32"/>
      <c r="B125" s="33"/>
      <c r="C125" s="27" t="s">
        <v>19</v>
      </c>
      <c r="D125" s="32"/>
      <c r="E125" s="32"/>
      <c r="F125" s="25" t="str">
        <f>F12</f>
        <v xml:space="preserve"> </v>
      </c>
      <c r="G125" s="32"/>
      <c r="H125" s="32"/>
      <c r="I125" s="97" t="s">
        <v>21</v>
      </c>
      <c r="J125" s="55" t="str">
        <f>IF(J12="","",J12)</f>
        <v>15. 6. 2020</v>
      </c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6.9" customHeight="1">
      <c r="A126" s="32"/>
      <c r="B126" s="33"/>
      <c r="C126" s="32"/>
      <c r="D126" s="32"/>
      <c r="E126" s="32"/>
      <c r="F126" s="32"/>
      <c r="G126" s="32"/>
      <c r="H126" s="32"/>
      <c r="I126" s="96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40.049999999999997" customHeight="1">
      <c r="A127" s="32"/>
      <c r="B127" s="33"/>
      <c r="C127" s="27" t="s">
        <v>23</v>
      </c>
      <c r="D127" s="32"/>
      <c r="E127" s="32"/>
      <c r="F127" s="25" t="str">
        <f>E15</f>
        <v>Statutární město Ostrava,MOb Slezská Ostrava</v>
      </c>
      <c r="G127" s="32"/>
      <c r="H127" s="32"/>
      <c r="I127" s="97" t="s">
        <v>28</v>
      </c>
      <c r="J127" s="30" t="str">
        <f>E21</f>
        <v>HaskoningDHV Czech Republic,spol.s.r.o.,</v>
      </c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5.15" customHeight="1">
      <c r="A128" s="32"/>
      <c r="B128" s="33"/>
      <c r="C128" s="27" t="s">
        <v>27</v>
      </c>
      <c r="D128" s="32"/>
      <c r="E128" s="32"/>
      <c r="F128" s="25" t="str">
        <f>IF(E18="","",E18)</f>
        <v>Ing.Martin Krejčí</v>
      </c>
      <c r="G128" s="32"/>
      <c r="H128" s="32"/>
      <c r="I128" s="97" t="s">
        <v>31</v>
      </c>
      <c r="J128" s="30" t="str">
        <f>E24</f>
        <v>Pflegrová</v>
      </c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10.35" customHeight="1">
      <c r="A129" s="32"/>
      <c r="B129" s="33"/>
      <c r="C129" s="32"/>
      <c r="D129" s="32"/>
      <c r="E129" s="32"/>
      <c r="F129" s="32"/>
      <c r="G129" s="32"/>
      <c r="H129" s="32"/>
      <c r="I129" s="96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9" customFormat="1" ht="29.25" customHeight="1">
      <c r="A130" s="140"/>
      <c r="B130" s="141"/>
      <c r="C130" s="142" t="s">
        <v>119</v>
      </c>
      <c r="D130" s="143" t="s">
        <v>59</v>
      </c>
      <c r="E130" s="143" t="s">
        <v>55</v>
      </c>
      <c r="F130" s="143" t="s">
        <v>56</v>
      </c>
      <c r="G130" s="143" t="s">
        <v>120</v>
      </c>
      <c r="H130" s="143" t="s">
        <v>121</v>
      </c>
      <c r="I130" s="144" t="s">
        <v>122</v>
      </c>
      <c r="J130" s="143" t="s">
        <v>105</v>
      </c>
      <c r="K130" s="145" t="s">
        <v>123</v>
      </c>
      <c r="L130" s="146"/>
      <c r="M130" s="62" t="s">
        <v>1</v>
      </c>
      <c r="N130" s="63" t="s">
        <v>38</v>
      </c>
      <c r="O130" s="63" t="s">
        <v>124</v>
      </c>
      <c r="P130" s="63" t="s">
        <v>125</v>
      </c>
      <c r="Q130" s="63" t="s">
        <v>126</v>
      </c>
      <c r="R130" s="63" t="s">
        <v>127</v>
      </c>
      <c r="S130" s="63" t="s">
        <v>128</v>
      </c>
      <c r="T130" s="64" t="s">
        <v>129</v>
      </c>
      <c r="U130" s="140"/>
      <c r="V130" s="140"/>
      <c r="W130" s="140"/>
      <c r="X130" s="140"/>
      <c r="Y130" s="140"/>
      <c r="Z130" s="140"/>
      <c r="AA130" s="140"/>
      <c r="AB130" s="140"/>
      <c r="AC130" s="140"/>
      <c r="AD130" s="140"/>
      <c r="AE130" s="140"/>
    </row>
    <row r="131" spans="1:65" s="2" customFormat="1" ht="22.8" customHeight="1">
      <c r="A131" s="32"/>
      <c r="B131" s="33"/>
      <c r="C131" s="69" t="s">
        <v>130</v>
      </c>
      <c r="D131" s="32"/>
      <c r="E131" s="32"/>
      <c r="F131" s="32"/>
      <c r="G131" s="32"/>
      <c r="H131" s="32"/>
      <c r="I131" s="96"/>
      <c r="J131" s="147">
        <f>BK131</f>
        <v>0</v>
      </c>
      <c r="K131" s="32"/>
      <c r="L131" s="33"/>
      <c r="M131" s="65"/>
      <c r="N131" s="56"/>
      <c r="O131" s="66"/>
      <c r="P131" s="148">
        <f>P132</f>
        <v>0</v>
      </c>
      <c r="Q131" s="66"/>
      <c r="R131" s="148">
        <f>R132</f>
        <v>0.46217392000000002</v>
      </c>
      <c r="S131" s="66"/>
      <c r="T131" s="149">
        <f>T132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7" t="s">
        <v>73</v>
      </c>
      <c r="AU131" s="17" t="s">
        <v>107</v>
      </c>
      <c r="BK131" s="150">
        <f>BK132</f>
        <v>0</v>
      </c>
    </row>
    <row r="132" spans="1:65" s="15" customFormat="1" ht="25.95" customHeight="1">
      <c r="B132" s="203"/>
      <c r="D132" s="204" t="s">
        <v>73</v>
      </c>
      <c r="E132" s="205" t="s">
        <v>180</v>
      </c>
      <c r="F132" s="205" t="s">
        <v>181</v>
      </c>
      <c r="I132" s="206"/>
      <c r="J132" s="207">
        <f>BK132</f>
        <v>0</v>
      </c>
      <c r="L132" s="203"/>
      <c r="M132" s="208"/>
      <c r="N132" s="209"/>
      <c r="O132" s="209"/>
      <c r="P132" s="210">
        <f>P133+P143+P148+P151</f>
        <v>0</v>
      </c>
      <c r="Q132" s="209"/>
      <c r="R132" s="210">
        <f>R133+R143+R148+R151</f>
        <v>0.46217392000000002</v>
      </c>
      <c r="S132" s="209"/>
      <c r="T132" s="211">
        <f>T133+T143+T148+T151</f>
        <v>0</v>
      </c>
      <c r="AR132" s="204" t="s">
        <v>79</v>
      </c>
      <c r="AT132" s="212" t="s">
        <v>73</v>
      </c>
      <c r="AU132" s="212" t="s">
        <v>74</v>
      </c>
      <c r="AY132" s="204" t="s">
        <v>133</v>
      </c>
      <c r="BK132" s="213">
        <f>BK133+BK143+BK148+BK151</f>
        <v>0</v>
      </c>
    </row>
    <row r="133" spans="1:65" s="15" customFormat="1" ht="22.8" customHeight="1">
      <c r="B133" s="203"/>
      <c r="D133" s="204" t="s">
        <v>73</v>
      </c>
      <c r="E133" s="214" t="s">
        <v>79</v>
      </c>
      <c r="F133" s="214" t="s">
        <v>182</v>
      </c>
      <c r="I133" s="206"/>
      <c r="J133" s="215">
        <f>BK133</f>
        <v>0</v>
      </c>
      <c r="L133" s="203"/>
      <c r="M133" s="208"/>
      <c r="N133" s="209"/>
      <c r="O133" s="209"/>
      <c r="P133" s="210">
        <f>SUM(P134:P142)</f>
        <v>0</v>
      </c>
      <c r="Q133" s="209"/>
      <c r="R133" s="210">
        <f>SUM(R134:R142)</f>
        <v>0</v>
      </c>
      <c r="S133" s="209"/>
      <c r="T133" s="211">
        <f>SUM(T134:T142)</f>
        <v>0</v>
      </c>
      <c r="AR133" s="204" t="s">
        <v>79</v>
      </c>
      <c r="AT133" s="212" t="s">
        <v>73</v>
      </c>
      <c r="AU133" s="212" t="s">
        <v>79</v>
      </c>
      <c r="AY133" s="204" t="s">
        <v>133</v>
      </c>
      <c r="BK133" s="213">
        <f>SUM(BK134:BK142)</f>
        <v>0</v>
      </c>
    </row>
    <row r="134" spans="1:65" s="2" customFormat="1" ht="33" customHeight="1">
      <c r="A134" s="32"/>
      <c r="B134" s="130"/>
      <c r="C134" s="151" t="s">
        <v>79</v>
      </c>
      <c r="D134" s="151" t="s">
        <v>131</v>
      </c>
      <c r="E134" s="152" t="s">
        <v>811</v>
      </c>
      <c r="F134" s="153" t="s">
        <v>812</v>
      </c>
      <c r="G134" s="154" t="s">
        <v>224</v>
      </c>
      <c r="H134" s="155">
        <v>0.128</v>
      </c>
      <c r="I134" s="156"/>
      <c r="J134" s="157">
        <f>ROUND(I134*H134,2)</f>
        <v>0</v>
      </c>
      <c r="K134" s="153" t="s">
        <v>186</v>
      </c>
      <c r="L134" s="33"/>
      <c r="M134" s="158" t="s">
        <v>1</v>
      </c>
      <c r="N134" s="159" t="s">
        <v>39</v>
      </c>
      <c r="O134" s="58"/>
      <c r="P134" s="160">
        <f>O134*H134</f>
        <v>0</v>
      </c>
      <c r="Q134" s="160">
        <v>0</v>
      </c>
      <c r="R134" s="160">
        <f>Q134*H134</f>
        <v>0</v>
      </c>
      <c r="S134" s="160">
        <v>0</v>
      </c>
      <c r="T134" s="161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62" t="s">
        <v>89</v>
      </c>
      <c r="AT134" s="162" t="s">
        <v>131</v>
      </c>
      <c r="AU134" s="162" t="s">
        <v>83</v>
      </c>
      <c r="AY134" s="17" t="s">
        <v>133</v>
      </c>
      <c r="BE134" s="163">
        <f>IF(N134="základní",J134,0)</f>
        <v>0</v>
      </c>
      <c r="BF134" s="163">
        <f>IF(N134="snížená",J134,0)</f>
        <v>0</v>
      </c>
      <c r="BG134" s="163">
        <f>IF(N134="zákl. přenesená",J134,0)</f>
        <v>0</v>
      </c>
      <c r="BH134" s="163">
        <f>IF(N134="sníž. přenesená",J134,0)</f>
        <v>0</v>
      </c>
      <c r="BI134" s="163">
        <f>IF(N134="nulová",J134,0)</f>
        <v>0</v>
      </c>
      <c r="BJ134" s="17" t="s">
        <v>79</v>
      </c>
      <c r="BK134" s="163">
        <f>ROUND(I134*H134,2)</f>
        <v>0</v>
      </c>
      <c r="BL134" s="17" t="s">
        <v>89</v>
      </c>
      <c r="BM134" s="162" t="s">
        <v>813</v>
      </c>
    </row>
    <row r="135" spans="1:65" s="10" customFormat="1" ht="10.199999999999999">
      <c r="B135" s="164"/>
      <c r="D135" s="165" t="s">
        <v>138</v>
      </c>
      <c r="E135" s="166" t="s">
        <v>1</v>
      </c>
      <c r="F135" s="167" t="s">
        <v>814</v>
      </c>
      <c r="H135" s="166" t="s">
        <v>1</v>
      </c>
      <c r="I135" s="168"/>
      <c r="L135" s="164"/>
      <c r="M135" s="169"/>
      <c r="N135" s="170"/>
      <c r="O135" s="170"/>
      <c r="P135" s="170"/>
      <c r="Q135" s="170"/>
      <c r="R135" s="170"/>
      <c r="S135" s="170"/>
      <c r="T135" s="171"/>
      <c r="AT135" s="166" t="s">
        <v>138</v>
      </c>
      <c r="AU135" s="166" t="s">
        <v>83</v>
      </c>
      <c r="AV135" s="10" t="s">
        <v>79</v>
      </c>
      <c r="AW135" s="10" t="s">
        <v>30</v>
      </c>
      <c r="AX135" s="10" t="s">
        <v>74</v>
      </c>
      <c r="AY135" s="166" t="s">
        <v>133</v>
      </c>
    </row>
    <row r="136" spans="1:65" s="11" customFormat="1" ht="10.199999999999999">
      <c r="B136" s="172"/>
      <c r="D136" s="165" t="s">
        <v>138</v>
      </c>
      <c r="E136" s="173" t="s">
        <v>1</v>
      </c>
      <c r="F136" s="174" t="s">
        <v>815</v>
      </c>
      <c r="H136" s="175">
        <v>0.128</v>
      </c>
      <c r="I136" s="176"/>
      <c r="L136" s="172"/>
      <c r="M136" s="177"/>
      <c r="N136" s="178"/>
      <c r="O136" s="178"/>
      <c r="P136" s="178"/>
      <c r="Q136" s="178"/>
      <c r="R136" s="178"/>
      <c r="S136" s="178"/>
      <c r="T136" s="179"/>
      <c r="AT136" s="173" t="s">
        <v>138</v>
      </c>
      <c r="AU136" s="173" t="s">
        <v>83</v>
      </c>
      <c r="AV136" s="11" t="s">
        <v>83</v>
      </c>
      <c r="AW136" s="11" t="s">
        <v>30</v>
      </c>
      <c r="AX136" s="11" t="s">
        <v>74</v>
      </c>
      <c r="AY136" s="173" t="s">
        <v>133</v>
      </c>
    </row>
    <row r="137" spans="1:65" s="12" customFormat="1" ht="10.199999999999999">
      <c r="B137" s="180"/>
      <c r="D137" s="165" t="s">
        <v>138</v>
      </c>
      <c r="E137" s="181" t="s">
        <v>1</v>
      </c>
      <c r="F137" s="182" t="s">
        <v>140</v>
      </c>
      <c r="H137" s="183">
        <v>0.128</v>
      </c>
      <c r="I137" s="184"/>
      <c r="L137" s="180"/>
      <c r="M137" s="185"/>
      <c r="N137" s="186"/>
      <c r="O137" s="186"/>
      <c r="P137" s="186"/>
      <c r="Q137" s="186"/>
      <c r="R137" s="186"/>
      <c r="S137" s="186"/>
      <c r="T137" s="187"/>
      <c r="AT137" s="181" t="s">
        <v>138</v>
      </c>
      <c r="AU137" s="181" t="s">
        <v>83</v>
      </c>
      <c r="AV137" s="12" t="s">
        <v>89</v>
      </c>
      <c r="AW137" s="12" t="s">
        <v>30</v>
      </c>
      <c r="AX137" s="12" t="s">
        <v>79</v>
      </c>
      <c r="AY137" s="181" t="s">
        <v>133</v>
      </c>
    </row>
    <row r="138" spans="1:65" s="2" customFormat="1" ht="55.5" customHeight="1">
      <c r="A138" s="32"/>
      <c r="B138" s="130"/>
      <c r="C138" s="151" t="s">
        <v>83</v>
      </c>
      <c r="D138" s="151" t="s">
        <v>131</v>
      </c>
      <c r="E138" s="152" t="s">
        <v>289</v>
      </c>
      <c r="F138" s="153" t="s">
        <v>290</v>
      </c>
      <c r="G138" s="154" t="s">
        <v>224</v>
      </c>
      <c r="H138" s="155">
        <v>0.128</v>
      </c>
      <c r="I138" s="156"/>
      <c r="J138" s="157">
        <f>ROUND(I138*H138,2)</f>
        <v>0</v>
      </c>
      <c r="K138" s="153" t="s">
        <v>186</v>
      </c>
      <c r="L138" s="33"/>
      <c r="M138" s="158" t="s">
        <v>1</v>
      </c>
      <c r="N138" s="159" t="s">
        <v>39</v>
      </c>
      <c r="O138" s="58"/>
      <c r="P138" s="160">
        <f>O138*H138</f>
        <v>0</v>
      </c>
      <c r="Q138" s="160">
        <v>0</v>
      </c>
      <c r="R138" s="160">
        <f>Q138*H138</f>
        <v>0</v>
      </c>
      <c r="S138" s="160">
        <v>0</v>
      </c>
      <c r="T138" s="161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62" t="s">
        <v>89</v>
      </c>
      <c r="AT138" s="162" t="s">
        <v>131</v>
      </c>
      <c r="AU138" s="162" t="s">
        <v>83</v>
      </c>
      <c r="AY138" s="17" t="s">
        <v>133</v>
      </c>
      <c r="BE138" s="163">
        <f>IF(N138="základní",J138,0)</f>
        <v>0</v>
      </c>
      <c r="BF138" s="163">
        <f>IF(N138="snížená",J138,0)</f>
        <v>0</v>
      </c>
      <c r="BG138" s="163">
        <f>IF(N138="zákl. přenesená",J138,0)</f>
        <v>0</v>
      </c>
      <c r="BH138" s="163">
        <f>IF(N138="sníž. přenesená",J138,0)</f>
        <v>0</v>
      </c>
      <c r="BI138" s="163">
        <f>IF(N138="nulová",J138,0)</f>
        <v>0</v>
      </c>
      <c r="BJ138" s="17" t="s">
        <v>79</v>
      </c>
      <c r="BK138" s="163">
        <f>ROUND(I138*H138,2)</f>
        <v>0</v>
      </c>
      <c r="BL138" s="17" t="s">
        <v>89</v>
      </c>
      <c r="BM138" s="162" t="s">
        <v>816</v>
      </c>
    </row>
    <row r="139" spans="1:65" s="2" customFormat="1" ht="33" customHeight="1">
      <c r="A139" s="32"/>
      <c r="B139" s="130"/>
      <c r="C139" s="151" t="s">
        <v>86</v>
      </c>
      <c r="D139" s="151" t="s">
        <v>131</v>
      </c>
      <c r="E139" s="152" t="s">
        <v>300</v>
      </c>
      <c r="F139" s="153" t="s">
        <v>259</v>
      </c>
      <c r="G139" s="154" t="s">
        <v>242</v>
      </c>
      <c r="H139" s="155">
        <v>0.192</v>
      </c>
      <c r="I139" s="156"/>
      <c r="J139" s="157">
        <f>ROUND(I139*H139,2)</f>
        <v>0</v>
      </c>
      <c r="K139" s="153" t="s">
        <v>186</v>
      </c>
      <c r="L139" s="33"/>
      <c r="M139" s="158" t="s">
        <v>1</v>
      </c>
      <c r="N139" s="159" t="s">
        <v>39</v>
      </c>
      <c r="O139" s="58"/>
      <c r="P139" s="160">
        <f>O139*H139</f>
        <v>0</v>
      </c>
      <c r="Q139" s="160">
        <v>0</v>
      </c>
      <c r="R139" s="160">
        <f>Q139*H139</f>
        <v>0</v>
      </c>
      <c r="S139" s="160">
        <v>0</v>
      </c>
      <c r="T139" s="161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2" t="s">
        <v>89</v>
      </c>
      <c r="AT139" s="162" t="s">
        <v>131</v>
      </c>
      <c r="AU139" s="162" t="s">
        <v>83</v>
      </c>
      <c r="AY139" s="17" t="s">
        <v>133</v>
      </c>
      <c r="BE139" s="163">
        <f>IF(N139="základní",J139,0)</f>
        <v>0</v>
      </c>
      <c r="BF139" s="163">
        <f>IF(N139="snížená",J139,0)</f>
        <v>0</v>
      </c>
      <c r="BG139" s="163">
        <f>IF(N139="zákl. přenesená",J139,0)</f>
        <v>0</v>
      </c>
      <c r="BH139" s="163">
        <f>IF(N139="sníž. přenesená",J139,0)</f>
        <v>0</v>
      </c>
      <c r="BI139" s="163">
        <f>IF(N139="nulová",J139,0)</f>
        <v>0</v>
      </c>
      <c r="BJ139" s="17" t="s">
        <v>79</v>
      </c>
      <c r="BK139" s="163">
        <f>ROUND(I139*H139,2)</f>
        <v>0</v>
      </c>
      <c r="BL139" s="17" t="s">
        <v>89</v>
      </c>
      <c r="BM139" s="162" t="s">
        <v>817</v>
      </c>
    </row>
    <row r="140" spans="1:65" s="11" customFormat="1" ht="10.199999999999999">
      <c r="B140" s="172"/>
      <c r="D140" s="165" t="s">
        <v>138</v>
      </c>
      <c r="E140" s="173" t="s">
        <v>1</v>
      </c>
      <c r="F140" s="174" t="s">
        <v>818</v>
      </c>
      <c r="H140" s="175">
        <v>0.192</v>
      </c>
      <c r="I140" s="176"/>
      <c r="L140" s="172"/>
      <c r="M140" s="177"/>
      <c r="N140" s="178"/>
      <c r="O140" s="178"/>
      <c r="P140" s="178"/>
      <c r="Q140" s="178"/>
      <c r="R140" s="178"/>
      <c r="S140" s="178"/>
      <c r="T140" s="179"/>
      <c r="AT140" s="173" t="s">
        <v>138</v>
      </c>
      <c r="AU140" s="173" t="s">
        <v>83</v>
      </c>
      <c r="AV140" s="11" t="s">
        <v>83</v>
      </c>
      <c r="AW140" s="11" t="s">
        <v>30</v>
      </c>
      <c r="AX140" s="11" t="s">
        <v>74</v>
      </c>
      <c r="AY140" s="173" t="s">
        <v>133</v>
      </c>
    </row>
    <row r="141" spans="1:65" s="12" customFormat="1" ht="10.199999999999999">
      <c r="B141" s="180"/>
      <c r="D141" s="165" t="s">
        <v>138</v>
      </c>
      <c r="E141" s="181" t="s">
        <v>1</v>
      </c>
      <c r="F141" s="182" t="s">
        <v>140</v>
      </c>
      <c r="H141" s="183">
        <v>0.192</v>
      </c>
      <c r="I141" s="184"/>
      <c r="L141" s="180"/>
      <c r="M141" s="185"/>
      <c r="N141" s="186"/>
      <c r="O141" s="186"/>
      <c r="P141" s="186"/>
      <c r="Q141" s="186"/>
      <c r="R141" s="186"/>
      <c r="S141" s="186"/>
      <c r="T141" s="187"/>
      <c r="AT141" s="181" t="s">
        <v>138</v>
      </c>
      <c r="AU141" s="181" t="s">
        <v>83</v>
      </c>
      <c r="AV141" s="12" t="s">
        <v>89</v>
      </c>
      <c r="AW141" s="12" t="s">
        <v>30</v>
      </c>
      <c r="AX141" s="12" t="s">
        <v>79</v>
      </c>
      <c r="AY141" s="181" t="s">
        <v>133</v>
      </c>
    </row>
    <row r="142" spans="1:65" s="2" customFormat="1" ht="33" customHeight="1">
      <c r="A142" s="32"/>
      <c r="B142" s="130"/>
      <c r="C142" s="151" t="s">
        <v>89</v>
      </c>
      <c r="D142" s="151" t="s">
        <v>131</v>
      </c>
      <c r="E142" s="152" t="s">
        <v>303</v>
      </c>
      <c r="F142" s="153" t="s">
        <v>304</v>
      </c>
      <c r="G142" s="154" t="s">
        <v>224</v>
      </c>
      <c r="H142" s="155">
        <v>0.128</v>
      </c>
      <c r="I142" s="156"/>
      <c r="J142" s="157">
        <f>ROUND(I142*H142,2)</f>
        <v>0</v>
      </c>
      <c r="K142" s="153" t="s">
        <v>186</v>
      </c>
      <c r="L142" s="33"/>
      <c r="M142" s="158" t="s">
        <v>1</v>
      </c>
      <c r="N142" s="159" t="s">
        <v>39</v>
      </c>
      <c r="O142" s="58"/>
      <c r="P142" s="160">
        <f>O142*H142</f>
        <v>0</v>
      </c>
      <c r="Q142" s="160">
        <v>0</v>
      </c>
      <c r="R142" s="160">
        <f>Q142*H142</f>
        <v>0</v>
      </c>
      <c r="S142" s="160">
        <v>0</v>
      </c>
      <c r="T142" s="161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62" t="s">
        <v>89</v>
      </c>
      <c r="AT142" s="162" t="s">
        <v>131</v>
      </c>
      <c r="AU142" s="162" t="s">
        <v>83</v>
      </c>
      <c r="AY142" s="17" t="s">
        <v>133</v>
      </c>
      <c r="BE142" s="163">
        <f>IF(N142="základní",J142,0)</f>
        <v>0</v>
      </c>
      <c r="BF142" s="163">
        <f>IF(N142="snížená",J142,0)</f>
        <v>0</v>
      </c>
      <c r="BG142" s="163">
        <f>IF(N142="zákl. přenesená",J142,0)</f>
        <v>0</v>
      </c>
      <c r="BH142" s="163">
        <f>IF(N142="sníž. přenesená",J142,0)</f>
        <v>0</v>
      </c>
      <c r="BI142" s="163">
        <f>IF(N142="nulová",J142,0)</f>
        <v>0</v>
      </c>
      <c r="BJ142" s="17" t="s">
        <v>79</v>
      </c>
      <c r="BK142" s="163">
        <f>ROUND(I142*H142,2)</f>
        <v>0</v>
      </c>
      <c r="BL142" s="17" t="s">
        <v>89</v>
      </c>
      <c r="BM142" s="162" t="s">
        <v>819</v>
      </c>
    </row>
    <row r="143" spans="1:65" s="15" customFormat="1" ht="22.8" customHeight="1">
      <c r="B143" s="203"/>
      <c r="D143" s="204" t="s">
        <v>73</v>
      </c>
      <c r="E143" s="214" t="s">
        <v>83</v>
      </c>
      <c r="F143" s="214" t="s">
        <v>384</v>
      </c>
      <c r="I143" s="206"/>
      <c r="J143" s="215">
        <f>BK143</f>
        <v>0</v>
      </c>
      <c r="L143" s="203"/>
      <c r="M143" s="208"/>
      <c r="N143" s="209"/>
      <c r="O143" s="209"/>
      <c r="P143" s="210">
        <f>SUM(P144:P147)</f>
        <v>0</v>
      </c>
      <c r="Q143" s="209"/>
      <c r="R143" s="210">
        <f>SUM(R144:R147)</f>
        <v>0.31643391999999998</v>
      </c>
      <c r="S143" s="209"/>
      <c r="T143" s="211">
        <f>SUM(T144:T147)</f>
        <v>0</v>
      </c>
      <c r="AR143" s="204" t="s">
        <v>79</v>
      </c>
      <c r="AT143" s="212" t="s">
        <v>73</v>
      </c>
      <c r="AU143" s="212" t="s">
        <v>79</v>
      </c>
      <c r="AY143" s="204" t="s">
        <v>133</v>
      </c>
      <c r="BK143" s="213">
        <f>SUM(BK144:BK147)</f>
        <v>0</v>
      </c>
    </row>
    <row r="144" spans="1:65" s="2" customFormat="1" ht="21.75" customHeight="1">
      <c r="A144" s="32"/>
      <c r="B144" s="130"/>
      <c r="C144" s="151" t="s">
        <v>92</v>
      </c>
      <c r="D144" s="151" t="s">
        <v>131</v>
      </c>
      <c r="E144" s="152" t="s">
        <v>820</v>
      </c>
      <c r="F144" s="153" t="s">
        <v>821</v>
      </c>
      <c r="G144" s="154" t="s">
        <v>224</v>
      </c>
      <c r="H144" s="155">
        <v>0.128</v>
      </c>
      <c r="I144" s="156"/>
      <c r="J144" s="157">
        <f>ROUND(I144*H144,2)</f>
        <v>0</v>
      </c>
      <c r="K144" s="153" t="s">
        <v>186</v>
      </c>
      <c r="L144" s="33"/>
      <c r="M144" s="158" t="s">
        <v>1</v>
      </c>
      <c r="N144" s="159" t="s">
        <v>39</v>
      </c>
      <c r="O144" s="58"/>
      <c r="P144" s="160">
        <f>O144*H144</f>
        <v>0</v>
      </c>
      <c r="Q144" s="160">
        <v>2.47214</v>
      </c>
      <c r="R144" s="160">
        <f>Q144*H144</f>
        <v>0.31643391999999998</v>
      </c>
      <c r="S144" s="160">
        <v>0</v>
      </c>
      <c r="T144" s="161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62" t="s">
        <v>89</v>
      </c>
      <c r="AT144" s="162" t="s">
        <v>131</v>
      </c>
      <c r="AU144" s="162" t="s">
        <v>83</v>
      </c>
      <c r="AY144" s="17" t="s">
        <v>133</v>
      </c>
      <c r="BE144" s="163">
        <f>IF(N144="základní",J144,0)</f>
        <v>0</v>
      </c>
      <c r="BF144" s="163">
        <f>IF(N144="snížená",J144,0)</f>
        <v>0</v>
      </c>
      <c r="BG144" s="163">
        <f>IF(N144="zákl. přenesená",J144,0)</f>
        <v>0</v>
      </c>
      <c r="BH144" s="163">
        <f>IF(N144="sníž. přenesená",J144,0)</f>
        <v>0</v>
      </c>
      <c r="BI144" s="163">
        <f>IF(N144="nulová",J144,0)</f>
        <v>0</v>
      </c>
      <c r="BJ144" s="17" t="s">
        <v>79</v>
      </c>
      <c r="BK144" s="163">
        <f>ROUND(I144*H144,2)</f>
        <v>0</v>
      </c>
      <c r="BL144" s="17" t="s">
        <v>89</v>
      </c>
      <c r="BM144" s="162" t="s">
        <v>822</v>
      </c>
    </row>
    <row r="145" spans="1:65" s="10" customFormat="1" ht="10.199999999999999">
      <c r="B145" s="164"/>
      <c r="D145" s="165" t="s">
        <v>138</v>
      </c>
      <c r="E145" s="166" t="s">
        <v>1</v>
      </c>
      <c r="F145" s="167" t="s">
        <v>823</v>
      </c>
      <c r="H145" s="166" t="s">
        <v>1</v>
      </c>
      <c r="I145" s="168"/>
      <c r="L145" s="164"/>
      <c r="M145" s="169"/>
      <c r="N145" s="170"/>
      <c r="O145" s="170"/>
      <c r="P145" s="170"/>
      <c r="Q145" s="170"/>
      <c r="R145" s="170"/>
      <c r="S145" s="170"/>
      <c r="T145" s="171"/>
      <c r="AT145" s="166" t="s">
        <v>138</v>
      </c>
      <c r="AU145" s="166" t="s">
        <v>83</v>
      </c>
      <c r="AV145" s="10" t="s">
        <v>79</v>
      </c>
      <c r="AW145" s="10" t="s">
        <v>30</v>
      </c>
      <c r="AX145" s="10" t="s">
        <v>74</v>
      </c>
      <c r="AY145" s="166" t="s">
        <v>133</v>
      </c>
    </row>
    <row r="146" spans="1:65" s="11" customFormat="1" ht="10.199999999999999">
      <c r="B146" s="172"/>
      <c r="D146" s="165" t="s">
        <v>138</v>
      </c>
      <c r="E146" s="173" t="s">
        <v>1</v>
      </c>
      <c r="F146" s="174" t="s">
        <v>815</v>
      </c>
      <c r="H146" s="175">
        <v>0.128</v>
      </c>
      <c r="I146" s="176"/>
      <c r="L146" s="172"/>
      <c r="M146" s="177"/>
      <c r="N146" s="178"/>
      <c r="O146" s="178"/>
      <c r="P146" s="178"/>
      <c r="Q146" s="178"/>
      <c r="R146" s="178"/>
      <c r="S146" s="178"/>
      <c r="T146" s="179"/>
      <c r="AT146" s="173" t="s">
        <v>138</v>
      </c>
      <c r="AU146" s="173" t="s">
        <v>83</v>
      </c>
      <c r="AV146" s="11" t="s">
        <v>83</v>
      </c>
      <c r="AW146" s="11" t="s">
        <v>30</v>
      </c>
      <c r="AX146" s="11" t="s">
        <v>74</v>
      </c>
      <c r="AY146" s="173" t="s">
        <v>133</v>
      </c>
    </row>
    <row r="147" spans="1:65" s="12" customFormat="1" ht="10.199999999999999">
      <c r="B147" s="180"/>
      <c r="D147" s="165" t="s">
        <v>138</v>
      </c>
      <c r="E147" s="181" t="s">
        <v>1</v>
      </c>
      <c r="F147" s="182" t="s">
        <v>140</v>
      </c>
      <c r="H147" s="183">
        <v>0.128</v>
      </c>
      <c r="I147" s="184"/>
      <c r="L147" s="180"/>
      <c r="M147" s="185"/>
      <c r="N147" s="186"/>
      <c r="O147" s="186"/>
      <c r="P147" s="186"/>
      <c r="Q147" s="186"/>
      <c r="R147" s="186"/>
      <c r="S147" s="186"/>
      <c r="T147" s="187"/>
      <c r="AT147" s="181" t="s">
        <v>138</v>
      </c>
      <c r="AU147" s="181" t="s">
        <v>83</v>
      </c>
      <c r="AV147" s="12" t="s">
        <v>89</v>
      </c>
      <c r="AW147" s="12" t="s">
        <v>30</v>
      </c>
      <c r="AX147" s="12" t="s">
        <v>79</v>
      </c>
      <c r="AY147" s="181" t="s">
        <v>133</v>
      </c>
    </row>
    <row r="148" spans="1:65" s="15" customFormat="1" ht="22.8" customHeight="1">
      <c r="B148" s="203"/>
      <c r="D148" s="204" t="s">
        <v>73</v>
      </c>
      <c r="E148" s="214" t="s">
        <v>157</v>
      </c>
      <c r="F148" s="214" t="s">
        <v>619</v>
      </c>
      <c r="I148" s="206"/>
      <c r="J148" s="215">
        <f>BK148</f>
        <v>0</v>
      </c>
      <c r="L148" s="203"/>
      <c r="M148" s="208"/>
      <c r="N148" s="209"/>
      <c r="O148" s="209"/>
      <c r="P148" s="210">
        <f>SUM(P149:P150)</f>
        <v>0</v>
      </c>
      <c r="Q148" s="209"/>
      <c r="R148" s="210">
        <f>SUM(R149:R150)</f>
        <v>0.14574000000000001</v>
      </c>
      <c r="S148" s="209"/>
      <c r="T148" s="211">
        <f>SUM(T149:T150)</f>
        <v>0</v>
      </c>
      <c r="AR148" s="204" t="s">
        <v>79</v>
      </c>
      <c r="AT148" s="212" t="s">
        <v>73</v>
      </c>
      <c r="AU148" s="212" t="s">
        <v>79</v>
      </c>
      <c r="AY148" s="204" t="s">
        <v>133</v>
      </c>
      <c r="BK148" s="213">
        <f>SUM(BK149:BK150)</f>
        <v>0</v>
      </c>
    </row>
    <row r="149" spans="1:65" s="2" customFormat="1" ht="16.5" customHeight="1">
      <c r="A149" s="32"/>
      <c r="B149" s="130"/>
      <c r="C149" s="151" t="s">
        <v>95</v>
      </c>
      <c r="D149" s="151" t="s">
        <v>131</v>
      </c>
      <c r="E149" s="152" t="s">
        <v>824</v>
      </c>
      <c r="F149" s="153" t="s">
        <v>825</v>
      </c>
      <c r="G149" s="154" t="s">
        <v>581</v>
      </c>
      <c r="H149" s="155">
        <v>2</v>
      </c>
      <c r="I149" s="156"/>
      <c r="J149" s="157">
        <f>ROUND(I149*H149,2)</f>
        <v>0</v>
      </c>
      <c r="K149" s="153" t="s">
        <v>186</v>
      </c>
      <c r="L149" s="33"/>
      <c r="M149" s="158" t="s">
        <v>1</v>
      </c>
      <c r="N149" s="159" t="s">
        <v>39</v>
      </c>
      <c r="O149" s="58"/>
      <c r="P149" s="160">
        <f>O149*H149</f>
        <v>0</v>
      </c>
      <c r="Q149" s="160">
        <v>7.2870000000000004E-2</v>
      </c>
      <c r="R149" s="160">
        <f>Q149*H149</f>
        <v>0.14574000000000001</v>
      </c>
      <c r="S149" s="160">
        <v>0</v>
      </c>
      <c r="T149" s="161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2" t="s">
        <v>89</v>
      </c>
      <c r="AT149" s="162" t="s">
        <v>131</v>
      </c>
      <c r="AU149" s="162" t="s">
        <v>83</v>
      </c>
      <c r="AY149" s="17" t="s">
        <v>133</v>
      </c>
      <c r="BE149" s="163">
        <f>IF(N149="základní",J149,0)</f>
        <v>0</v>
      </c>
      <c r="BF149" s="163">
        <f>IF(N149="snížená",J149,0)</f>
        <v>0</v>
      </c>
      <c r="BG149" s="163">
        <f>IF(N149="zákl. přenesená",J149,0)</f>
        <v>0</v>
      </c>
      <c r="BH149" s="163">
        <f>IF(N149="sníž. přenesená",J149,0)</f>
        <v>0</v>
      </c>
      <c r="BI149" s="163">
        <f>IF(N149="nulová",J149,0)</f>
        <v>0</v>
      </c>
      <c r="BJ149" s="17" t="s">
        <v>79</v>
      </c>
      <c r="BK149" s="163">
        <f>ROUND(I149*H149,2)</f>
        <v>0</v>
      </c>
      <c r="BL149" s="17" t="s">
        <v>89</v>
      </c>
      <c r="BM149" s="162" t="s">
        <v>826</v>
      </c>
    </row>
    <row r="150" spans="1:65" s="2" customFormat="1" ht="21.75" customHeight="1">
      <c r="A150" s="32"/>
      <c r="B150" s="130"/>
      <c r="C150" s="216" t="s">
        <v>150</v>
      </c>
      <c r="D150" s="216" t="s">
        <v>295</v>
      </c>
      <c r="E150" s="217" t="s">
        <v>827</v>
      </c>
      <c r="F150" s="218" t="s">
        <v>837</v>
      </c>
      <c r="G150" s="219" t="s">
        <v>581</v>
      </c>
      <c r="H150" s="220">
        <v>2</v>
      </c>
      <c r="I150" s="221"/>
      <c r="J150" s="222">
        <f>ROUND(I150*H150,2)</f>
        <v>0</v>
      </c>
      <c r="K150" s="218" t="s">
        <v>186</v>
      </c>
      <c r="L150" s="223"/>
      <c r="M150" s="224" t="s">
        <v>1</v>
      </c>
      <c r="N150" s="225" t="s">
        <v>39</v>
      </c>
      <c r="O150" s="58"/>
      <c r="P150" s="160">
        <f>O150*H150</f>
        <v>0</v>
      </c>
      <c r="Q150" s="160">
        <v>0</v>
      </c>
      <c r="R150" s="160">
        <f>Q150*H150</f>
        <v>0</v>
      </c>
      <c r="S150" s="160">
        <v>0</v>
      </c>
      <c r="T150" s="161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62" t="s">
        <v>153</v>
      </c>
      <c r="AT150" s="162" t="s">
        <v>295</v>
      </c>
      <c r="AU150" s="162" t="s">
        <v>83</v>
      </c>
      <c r="AY150" s="17" t="s">
        <v>133</v>
      </c>
      <c r="BE150" s="163">
        <f>IF(N150="základní",J150,0)</f>
        <v>0</v>
      </c>
      <c r="BF150" s="163">
        <f>IF(N150="snížená",J150,0)</f>
        <v>0</v>
      </c>
      <c r="BG150" s="163">
        <f>IF(N150="zákl. přenesená",J150,0)</f>
        <v>0</v>
      </c>
      <c r="BH150" s="163">
        <f>IF(N150="sníž. přenesená",J150,0)</f>
        <v>0</v>
      </c>
      <c r="BI150" s="163">
        <f>IF(N150="nulová",J150,0)</f>
        <v>0</v>
      </c>
      <c r="BJ150" s="17" t="s">
        <v>79</v>
      </c>
      <c r="BK150" s="163">
        <f>ROUND(I150*H150,2)</f>
        <v>0</v>
      </c>
      <c r="BL150" s="17" t="s">
        <v>89</v>
      </c>
      <c r="BM150" s="162" t="s">
        <v>828</v>
      </c>
    </row>
    <row r="151" spans="1:65" s="15" customFormat="1" ht="22.8" customHeight="1">
      <c r="B151" s="203"/>
      <c r="D151" s="204" t="s">
        <v>73</v>
      </c>
      <c r="E151" s="214" t="s">
        <v>790</v>
      </c>
      <c r="F151" s="214" t="s">
        <v>791</v>
      </c>
      <c r="I151" s="206"/>
      <c r="J151" s="215">
        <f>BK151</f>
        <v>0</v>
      </c>
      <c r="L151" s="203"/>
      <c r="M151" s="208"/>
      <c r="N151" s="209"/>
      <c r="O151" s="209"/>
      <c r="P151" s="210">
        <f>P152</f>
        <v>0</v>
      </c>
      <c r="Q151" s="209"/>
      <c r="R151" s="210">
        <f>R152</f>
        <v>0</v>
      </c>
      <c r="S151" s="209"/>
      <c r="T151" s="211">
        <f>T152</f>
        <v>0</v>
      </c>
      <c r="AR151" s="204" t="s">
        <v>79</v>
      </c>
      <c r="AT151" s="212" t="s">
        <v>73</v>
      </c>
      <c r="AU151" s="212" t="s">
        <v>79</v>
      </c>
      <c r="AY151" s="204" t="s">
        <v>133</v>
      </c>
      <c r="BK151" s="213">
        <f>BK152</f>
        <v>0</v>
      </c>
    </row>
    <row r="152" spans="1:65" s="2" customFormat="1" ht="21.75" customHeight="1">
      <c r="A152" s="32"/>
      <c r="B152" s="130"/>
      <c r="C152" s="151" t="s">
        <v>153</v>
      </c>
      <c r="D152" s="151" t="s">
        <v>131</v>
      </c>
      <c r="E152" s="152" t="s">
        <v>829</v>
      </c>
      <c r="F152" s="153" t="s">
        <v>830</v>
      </c>
      <c r="G152" s="154" t="s">
        <v>242</v>
      </c>
      <c r="H152" s="155">
        <v>0.46200000000000002</v>
      </c>
      <c r="I152" s="156"/>
      <c r="J152" s="157">
        <f>ROUND(I152*H152,2)</f>
        <v>0</v>
      </c>
      <c r="K152" s="153" t="s">
        <v>186</v>
      </c>
      <c r="L152" s="33"/>
      <c r="M152" s="188" t="s">
        <v>1</v>
      </c>
      <c r="N152" s="189" t="s">
        <v>39</v>
      </c>
      <c r="O152" s="190"/>
      <c r="P152" s="191">
        <f>O152*H152</f>
        <v>0</v>
      </c>
      <c r="Q152" s="191">
        <v>0</v>
      </c>
      <c r="R152" s="191">
        <f>Q152*H152</f>
        <v>0</v>
      </c>
      <c r="S152" s="191">
        <v>0</v>
      </c>
      <c r="T152" s="192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62" t="s">
        <v>89</v>
      </c>
      <c r="AT152" s="162" t="s">
        <v>131</v>
      </c>
      <c r="AU152" s="162" t="s">
        <v>83</v>
      </c>
      <c r="AY152" s="17" t="s">
        <v>133</v>
      </c>
      <c r="BE152" s="163">
        <f>IF(N152="základní",J152,0)</f>
        <v>0</v>
      </c>
      <c r="BF152" s="163">
        <f>IF(N152="snížená",J152,0)</f>
        <v>0</v>
      </c>
      <c r="BG152" s="163">
        <f>IF(N152="zákl. přenesená",J152,0)</f>
        <v>0</v>
      </c>
      <c r="BH152" s="163">
        <f>IF(N152="sníž. přenesená",J152,0)</f>
        <v>0</v>
      </c>
      <c r="BI152" s="163">
        <f>IF(N152="nulová",J152,0)</f>
        <v>0</v>
      </c>
      <c r="BJ152" s="17" t="s">
        <v>79</v>
      </c>
      <c r="BK152" s="163">
        <f>ROUND(I152*H152,2)</f>
        <v>0</v>
      </c>
      <c r="BL152" s="17" t="s">
        <v>89</v>
      </c>
      <c r="BM152" s="162" t="s">
        <v>831</v>
      </c>
    </row>
    <row r="153" spans="1:65" s="2" customFormat="1" ht="6.9" customHeight="1">
      <c r="A153" s="32"/>
      <c r="B153" s="47"/>
      <c r="C153" s="48"/>
      <c r="D153" s="48"/>
      <c r="E153" s="48"/>
      <c r="F153" s="48"/>
      <c r="G153" s="48"/>
      <c r="H153" s="48"/>
      <c r="I153" s="122"/>
      <c r="J153" s="48"/>
      <c r="K153" s="48"/>
      <c r="L153" s="33"/>
      <c r="M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</row>
  </sheetData>
  <autoFilter ref="C130:K152"/>
  <mergeCells count="14">
    <mergeCell ref="D109:F109"/>
    <mergeCell ref="E121:H121"/>
    <mergeCell ref="E123:H123"/>
    <mergeCell ref="L2:V2"/>
    <mergeCell ref="E87:H87"/>
    <mergeCell ref="D105:F105"/>
    <mergeCell ref="D106:F106"/>
    <mergeCell ref="D107:F107"/>
    <mergeCell ref="D108:F108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1 - SO 00 Všeobecné a pře...</vt:lpstr>
      <vt:lpstr>2 - SO 01 Demolice a příp...</vt:lpstr>
      <vt:lpstr>3 - SO 02 Místní komunikace</vt:lpstr>
      <vt:lpstr>4 - SO 04 Veřejné osvětlení</vt:lpstr>
      <vt:lpstr>5 - SO 07.2 Vegetační úpravy</vt:lpstr>
      <vt:lpstr>6 - SO 09 Ostatní vybavení</vt:lpstr>
      <vt:lpstr>'1 - SO 00 Všeobecné a pře...'!Názvy_tisku</vt:lpstr>
      <vt:lpstr>'2 - SO 01 Demolice a příp...'!Názvy_tisku</vt:lpstr>
      <vt:lpstr>'3 - SO 02 Místní komunikace'!Názvy_tisku</vt:lpstr>
      <vt:lpstr>'4 - SO 04 Veřejné osvětlení'!Názvy_tisku</vt:lpstr>
      <vt:lpstr>'5 - SO 07.2 Vegetační úpravy'!Názvy_tisku</vt:lpstr>
      <vt:lpstr>'6 - SO 09 Ostatní vybavení'!Názvy_tisku</vt:lpstr>
      <vt:lpstr>'Rekapitulace stavby'!Názvy_tisku</vt:lpstr>
      <vt:lpstr>'1 - SO 00 Všeobecné a pře...'!Oblast_tisku</vt:lpstr>
      <vt:lpstr>'2 - SO 01 Demolice a příp...'!Oblast_tisku</vt:lpstr>
      <vt:lpstr>'3 - SO 02 Místní komunikace'!Oblast_tisku</vt:lpstr>
      <vt:lpstr>'4 - SO 04 Veřejné osvětlení'!Oblast_tisku</vt:lpstr>
      <vt:lpstr>'5 - SO 07.2 Vegetační úpravy'!Oblast_tisku</vt:lpstr>
      <vt:lpstr>'6 - SO 09 Ostatní vybavení'!Oblast_tisku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DESKTOP-ACOSRFD\Věra</dc:creator>
  <cp:lastModifiedBy>Věra</cp:lastModifiedBy>
  <dcterms:created xsi:type="dcterms:W3CDTF">2020-07-01T11:33:27Z</dcterms:created>
  <dcterms:modified xsi:type="dcterms:W3CDTF">2020-07-01T11:56:04Z</dcterms:modified>
</cp:coreProperties>
</file>